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3050" activeTab="0"/>
  </bookViews>
  <sheets>
    <sheet name="在校生数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Q5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72455</t>
        </r>
      </text>
    </comment>
  </commentList>
</comments>
</file>

<file path=xl/sharedStrings.xml><?xml version="1.0" encoding="utf-8"?>
<sst xmlns="http://schemas.openxmlformats.org/spreadsheetml/2006/main" count="82" uniqueCount="50">
  <si>
    <r>
      <t>四、在校学生数（人、</t>
    </r>
    <r>
      <rPr>
        <sz val="14"/>
        <rFont val="Times New Roman"/>
        <family val="1"/>
      </rPr>
      <t>%</t>
    </r>
    <r>
      <rPr>
        <sz val="14"/>
        <rFont val="黑体"/>
        <family val="0"/>
      </rPr>
      <t>）</t>
    </r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</si>
  <si>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</si>
  <si>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</si>
  <si>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</si>
  <si>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</si>
  <si>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</si>
  <si>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</si>
  <si>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</si>
  <si>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</si>
  <si>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</si>
  <si>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</si>
  <si>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</si>
  <si>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</si>
  <si>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</si>
  <si>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</si>
  <si>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</si>
  <si>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</si>
  <si>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2010年比2009年</t>
  </si>
  <si>
    <t>2010年比2005年</t>
  </si>
  <si>
    <t>2008年比2005年</t>
  </si>
  <si>
    <t>2007年比2006年</t>
  </si>
  <si>
    <t>2003年比2002年</t>
  </si>
  <si>
    <t>2007年比1998年</t>
  </si>
  <si>
    <t>增加数</t>
  </si>
  <si>
    <t>增长率</t>
  </si>
  <si>
    <t>年均增长率</t>
  </si>
  <si>
    <r>
      <t>一、</t>
    </r>
    <r>
      <rPr>
        <b/>
        <sz val="10"/>
        <rFont val="宋体"/>
        <family val="0"/>
      </rPr>
      <t>高等教育</t>
    </r>
  </si>
  <si>
    <r>
      <t xml:space="preserve">        1.  </t>
    </r>
    <r>
      <rPr>
        <sz val="10"/>
        <rFont val="宋体"/>
        <family val="0"/>
      </rPr>
      <t>研究生</t>
    </r>
  </si>
  <si>
    <r>
      <t xml:space="preserve">                      </t>
    </r>
    <r>
      <rPr>
        <sz val="10"/>
        <rFont val="宋体"/>
        <family val="0"/>
      </rPr>
      <t>博士</t>
    </r>
    <r>
      <rPr>
        <sz val="10"/>
        <rFont val="Times New Roman"/>
        <family val="1"/>
      </rPr>
      <t xml:space="preserve"> </t>
    </r>
  </si>
  <si>
    <r>
      <t xml:space="preserve">                      </t>
    </r>
    <r>
      <rPr>
        <sz val="10"/>
        <rFont val="宋体"/>
        <family val="0"/>
      </rPr>
      <t>硕士</t>
    </r>
  </si>
  <si>
    <r>
      <t xml:space="preserve">        2.</t>
    </r>
    <r>
      <rPr>
        <sz val="9"/>
        <rFont val="宋体"/>
        <family val="0"/>
      </rPr>
      <t>在职人员攻读博士硕士学位</t>
    </r>
  </si>
  <si>
    <t>--</t>
  </si>
  <si>
    <r>
      <t xml:space="preserve">       3. </t>
    </r>
    <r>
      <rPr>
        <sz val="10"/>
        <rFont val="宋体"/>
        <family val="0"/>
      </rPr>
      <t>普通本专科</t>
    </r>
  </si>
  <si>
    <r>
      <t xml:space="preserve">                     </t>
    </r>
    <r>
      <rPr>
        <sz val="10"/>
        <rFont val="宋体"/>
        <family val="0"/>
      </rPr>
      <t>本科</t>
    </r>
  </si>
  <si>
    <r>
      <t xml:space="preserve">                     </t>
    </r>
    <r>
      <rPr>
        <sz val="10"/>
        <rFont val="宋体"/>
        <family val="0"/>
      </rPr>
      <t>专科</t>
    </r>
  </si>
  <si>
    <r>
      <t xml:space="preserve">       4. </t>
    </r>
    <r>
      <rPr>
        <sz val="10"/>
        <rFont val="宋体"/>
        <family val="0"/>
      </rPr>
      <t>成人本专科</t>
    </r>
  </si>
  <si>
    <r>
      <t xml:space="preserve">       5.   </t>
    </r>
    <r>
      <rPr>
        <sz val="10"/>
        <rFont val="宋体"/>
        <family val="0"/>
      </rPr>
      <t>网络本专科</t>
    </r>
  </si>
  <si>
    <r>
      <t>二</t>
    </r>
    <r>
      <rPr>
        <b/>
        <sz val="10"/>
        <rFont val="宋体"/>
        <family val="0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高中阶段教育</t>
    </r>
  </si>
  <si>
    <t xml:space="preserve">    1.中等职业教育小计</t>
  </si>
  <si>
    <t>中等职业教育</t>
  </si>
  <si>
    <t>技工学校</t>
  </si>
  <si>
    <r>
      <t xml:space="preserve">      3</t>
    </r>
    <r>
      <rPr>
        <sz val="10"/>
        <rFont val="宋体"/>
        <family val="0"/>
      </rPr>
      <t>．普通高中</t>
    </r>
  </si>
  <si>
    <t>三、初中</t>
  </si>
  <si>
    <t xml:space="preserve">    普通初中</t>
  </si>
  <si>
    <t>四、小学</t>
  </si>
  <si>
    <t>五、幼儿教育</t>
  </si>
  <si>
    <r>
      <t xml:space="preserve"> </t>
    </r>
    <r>
      <rPr>
        <sz val="10"/>
        <rFont val="宋体"/>
        <family val="0"/>
      </rPr>
      <t>其中：学前班</t>
    </r>
  </si>
  <si>
    <r>
      <t>六、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特殊教育学校</t>
    </r>
  </si>
  <si>
    <r>
      <t xml:space="preserve">    </t>
    </r>
    <r>
      <rPr>
        <sz val="10"/>
        <rFont val="宋体"/>
        <family val="0"/>
      </rPr>
      <t>其中：盲聋哑学校</t>
    </r>
  </si>
  <si>
    <t>七、工读学校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</si>
</sst>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0_);[Red]\(0.00\)"/>
  </numFmts>
  <fonts count="13">
    <font>
      <sz val="12"/>
      <name val="宋体"/>
      <family val="0"/>
    </font>
    <font>
      <sz val="14"/>
      <name val="黑体"/>
      <family val="0"/>
    </font>
    <font>
      <sz val="14"/>
      <name val="Times New Roman"/>
      <family val="1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indent="2"/>
    </xf>
    <xf numFmtId="176" fontId="5" fillId="0" borderId="6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24555;&#25253;&#65288;201103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数"/>
      <sheetName val="毕业生人数"/>
      <sheetName val="招生数"/>
      <sheetName val="在校生数"/>
      <sheetName val="教职工数"/>
      <sheetName val="专任教师数"/>
      <sheetName val="教育普及程度、生均校舍（图书）"/>
      <sheetName val="教师学历"/>
      <sheetName val="学科、万人口学生、生师比"/>
      <sheetName val="民办教育基本情况（1）"/>
      <sheetName val="民办教育基本情况（2）"/>
      <sheetName val="全国排位（1）"/>
      <sheetName val="全国排位（2）"/>
      <sheetName val="全国排位（3）"/>
      <sheetName val="各地市学校数"/>
      <sheetName val="各地市在校生数"/>
      <sheetName val="普通高校招生在校生"/>
      <sheetName val="计算"/>
    </sheetNames>
    <sheetDataSet>
      <sheetData sheetId="2">
        <row r="13">
          <cell r="J13">
            <v>46440</v>
          </cell>
        </row>
        <row r="14">
          <cell r="J14">
            <v>93795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workbookViewId="0" topLeftCell="A1">
      <selection activeCell="P36" sqref="P36"/>
    </sheetView>
  </sheetViews>
  <sheetFormatPr defaultColWidth="9.00390625" defaultRowHeight="14.25"/>
  <cols>
    <col min="1" max="1" width="23.375" style="11" customWidth="1"/>
    <col min="2" max="6" width="8.50390625" style="11" bestFit="1" customWidth="1"/>
    <col min="7" max="7" width="8.50390625" style="11" customWidth="1"/>
    <col min="8" max="8" width="8.50390625" style="11" bestFit="1" customWidth="1"/>
    <col min="9" max="9" width="8.50390625" style="4" bestFit="1" customWidth="1"/>
    <col min="10" max="11" width="9.375" style="4" bestFit="1" customWidth="1"/>
    <col min="12" max="12" width="9.375" style="4" customWidth="1"/>
    <col min="13" max="13" width="9.375" style="4" bestFit="1" customWidth="1"/>
    <col min="14" max="14" width="9.375" style="4" customWidth="1"/>
    <col min="15" max="15" width="8.50390625" style="5" bestFit="1" customWidth="1"/>
    <col min="16" max="16" width="8.50390625" style="5" customWidth="1"/>
    <col min="17" max="17" width="8.50390625" style="6" bestFit="1" customWidth="1"/>
    <col min="18" max="19" width="8.50390625" style="5" bestFit="1" customWidth="1"/>
    <col min="20" max="20" width="9.375" style="7" bestFit="1" customWidth="1"/>
    <col min="21" max="21" width="9.625" style="7" customWidth="1"/>
    <col min="22" max="22" width="9.375" style="8" bestFit="1" customWidth="1"/>
    <col min="23" max="23" width="8.50390625" style="7" bestFit="1" customWidth="1"/>
    <col min="24" max="24" width="8.50390625" style="9" bestFit="1" customWidth="1"/>
    <col min="25" max="27" width="7.625" style="9" bestFit="1" customWidth="1"/>
    <col min="28" max="29" width="8.50390625" style="9" bestFit="1" customWidth="1"/>
    <col min="30" max="31" width="12.75390625" style="10" bestFit="1" customWidth="1"/>
    <col min="32" max="33" width="12.75390625" style="11" bestFit="1" customWidth="1"/>
    <col min="34" max="34" width="8.50390625" style="11" bestFit="1" customWidth="1"/>
    <col min="35" max="35" width="7.50390625" style="11" bestFit="1" customWidth="1"/>
    <col min="36" max="38" width="12.75390625" style="11" bestFit="1" customWidth="1"/>
    <col min="39" max="16384" width="9.00390625" style="11" customWidth="1"/>
  </cols>
  <sheetData>
    <row r="1" spans="1:8" ht="28.5" customHeight="1" thickBot="1">
      <c r="A1" s="1" t="s">
        <v>0</v>
      </c>
      <c r="B1" s="1"/>
      <c r="C1" s="1"/>
      <c r="D1" s="1"/>
      <c r="E1" s="1"/>
      <c r="F1" s="1"/>
      <c r="G1" s="2"/>
      <c r="H1" s="3"/>
    </row>
    <row r="2" spans="1:31" s="19" customFormat="1" ht="15.75" customHeight="1">
      <c r="A2" s="1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5" t="s">
        <v>17</v>
      </c>
      <c r="S2" s="15"/>
      <c r="T2" s="15" t="s">
        <v>18</v>
      </c>
      <c r="U2" s="16"/>
      <c r="V2" s="17" t="s">
        <v>19</v>
      </c>
      <c r="W2" s="16"/>
      <c r="X2" s="13" t="s">
        <v>20</v>
      </c>
      <c r="Y2" s="13"/>
      <c r="Z2" s="13" t="s">
        <v>21</v>
      </c>
      <c r="AA2" s="13"/>
      <c r="AB2" s="13" t="s">
        <v>22</v>
      </c>
      <c r="AC2" s="71"/>
      <c r="AD2" s="18"/>
      <c r="AE2" s="18"/>
    </row>
    <row r="3" spans="1:31" s="19" customFormat="1" ht="15.75" customHeight="1">
      <c r="A3" s="20"/>
      <c r="B3" s="21"/>
      <c r="C3" s="21"/>
      <c r="D3" s="22"/>
      <c r="E3" s="22"/>
      <c r="F3" s="21"/>
      <c r="G3" s="21"/>
      <c r="H3" s="21"/>
      <c r="I3" s="23"/>
      <c r="J3" s="23"/>
      <c r="K3" s="23"/>
      <c r="L3" s="23"/>
      <c r="M3" s="23"/>
      <c r="N3" s="24"/>
      <c r="O3" s="23"/>
      <c r="P3" s="24"/>
      <c r="Q3" s="25"/>
      <c r="R3" s="26" t="s">
        <v>23</v>
      </c>
      <c r="S3" s="27" t="s">
        <v>24</v>
      </c>
      <c r="T3" s="26" t="s">
        <v>23</v>
      </c>
      <c r="U3" s="28" t="s">
        <v>25</v>
      </c>
      <c r="V3" s="29" t="s">
        <v>23</v>
      </c>
      <c r="W3" s="28" t="s">
        <v>24</v>
      </c>
      <c r="X3" s="42" t="s">
        <v>23</v>
      </c>
      <c r="Y3" s="42" t="s">
        <v>24</v>
      </c>
      <c r="Z3" s="34" t="s">
        <v>23</v>
      </c>
      <c r="AA3" s="42" t="s">
        <v>24</v>
      </c>
      <c r="AB3" s="42" t="s">
        <v>23</v>
      </c>
      <c r="AC3" s="72" t="s">
        <v>24</v>
      </c>
      <c r="AD3" s="18"/>
      <c r="AE3" s="18"/>
    </row>
    <row r="4" spans="1:31" ht="15.75" customHeight="1">
      <c r="A4" s="31" t="s">
        <v>26</v>
      </c>
      <c r="B4" s="32">
        <f>B9+B12+B5</f>
        <v>292246</v>
      </c>
      <c r="C4" s="32">
        <f aca="true" t="shared" si="0" ref="C4:H4">C9+C12+C5</f>
        <v>296102</v>
      </c>
      <c r="D4" s="32">
        <f t="shared" si="0"/>
        <v>312771</v>
      </c>
      <c r="E4" s="32">
        <f t="shared" si="0"/>
        <v>339424</v>
      </c>
      <c r="F4" s="32">
        <f t="shared" si="0"/>
        <v>405476</v>
      </c>
      <c r="G4" s="32">
        <f t="shared" si="0"/>
        <v>513908</v>
      </c>
      <c r="H4" s="32">
        <f t="shared" si="0"/>
        <v>632876</v>
      </c>
      <c r="I4" s="33">
        <f>I9+I12+I5+I15</f>
        <v>791583</v>
      </c>
      <c r="J4" s="33">
        <f>J9+J12+J5+J15</f>
        <v>848845</v>
      </c>
      <c r="K4" s="33">
        <f>K9+K12+K5+K15</f>
        <v>1056931</v>
      </c>
      <c r="L4" s="33">
        <f aca="true" t="shared" si="1" ref="L4:Q4">L5+L8+L9+L12+L15</f>
        <v>1270366</v>
      </c>
      <c r="M4" s="33">
        <f t="shared" si="1"/>
        <v>1524270</v>
      </c>
      <c r="N4" s="33">
        <f t="shared" si="1"/>
        <v>1667997</v>
      </c>
      <c r="O4" s="34">
        <f t="shared" si="1"/>
        <v>1796969</v>
      </c>
      <c r="P4" s="34">
        <f t="shared" si="1"/>
        <v>1943822</v>
      </c>
      <c r="Q4" s="34">
        <f t="shared" si="1"/>
        <v>2048028</v>
      </c>
      <c r="R4" s="35">
        <f>Q4-P4</f>
        <v>104206</v>
      </c>
      <c r="S4" s="36">
        <f>Q4/P4*100-100</f>
        <v>5.360881809136856</v>
      </c>
      <c r="T4" s="37">
        <f>Q4-L4</f>
        <v>777662</v>
      </c>
      <c r="U4" s="38">
        <f>(Q4/L4)^(1/5)*100-100</f>
        <v>10.022473799660546</v>
      </c>
      <c r="V4" s="39">
        <f>O4-L4</f>
        <v>526603</v>
      </c>
      <c r="W4" s="40">
        <f>(O4/L4)^(1/3)*100-100</f>
        <v>12.254538241283328</v>
      </c>
      <c r="X4" s="73">
        <f>N4-M4</f>
        <v>143727</v>
      </c>
      <c r="Y4" s="74">
        <f>N4/M4*100-100</f>
        <v>9.429234978055078</v>
      </c>
      <c r="Z4" s="33">
        <f>J4-I4</f>
        <v>57262</v>
      </c>
      <c r="AA4" s="74">
        <f>J4/I4*100-100</f>
        <v>7.233859241545119</v>
      </c>
      <c r="AB4" s="73">
        <f>N4-E4</f>
        <v>1328573</v>
      </c>
      <c r="AC4" s="75">
        <f>(N4/E4)^(1/9)*100-100</f>
        <v>19.351554475739235</v>
      </c>
      <c r="AD4" s="11"/>
      <c r="AE4" s="11"/>
    </row>
    <row r="5" spans="1:31" ht="15.75" customHeight="1">
      <c r="A5" s="41" t="s">
        <v>27</v>
      </c>
      <c r="B5" s="42">
        <f>B6+B7</f>
        <v>5405</v>
      </c>
      <c r="C5" s="42">
        <f aca="true" t="shared" si="2" ref="C5:P5">C6+C7</f>
        <v>6305</v>
      </c>
      <c r="D5" s="42">
        <f t="shared" si="2"/>
        <v>6876</v>
      </c>
      <c r="E5" s="42">
        <f t="shared" si="2"/>
        <v>8043</v>
      </c>
      <c r="F5" s="42">
        <f t="shared" si="2"/>
        <v>9602</v>
      </c>
      <c r="G5" s="42">
        <f t="shared" si="2"/>
        <v>13023</v>
      </c>
      <c r="H5" s="42">
        <f t="shared" si="2"/>
        <v>17918</v>
      </c>
      <c r="I5" s="42">
        <f t="shared" si="2"/>
        <v>21519</v>
      </c>
      <c r="J5" s="42">
        <f t="shared" si="2"/>
        <v>27896</v>
      </c>
      <c r="K5" s="42">
        <f t="shared" si="2"/>
        <v>37022</v>
      </c>
      <c r="L5" s="42">
        <f t="shared" si="2"/>
        <v>43942</v>
      </c>
      <c r="M5" s="42">
        <f t="shared" si="2"/>
        <v>49334</v>
      </c>
      <c r="N5" s="42">
        <f t="shared" si="2"/>
        <v>54436</v>
      </c>
      <c r="O5" s="42">
        <f t="shared" si="2"/>
        <v>58833</v>
      </c>
      <c r="P5" s="42">
        <f t="shared" si="2"/>
        <v>65901</v>
      </c>
      <c r="Q5" s="42">
        <v>72455</v>
      </c>
      <c r="R5" s="35">
        <f aca="true" t="shared" si="3" ref="R5:R32">Q5-P5</f>
        <v>6554</v>
      </c>
      <c r="S5" s="36">
        <f aca="true" t="shared" si="4" ref="S5:S32">Q5/P5*100-100</f>
        <v>9.945220861595416</v>
      </c>
      <c r="T5" s="37">
        <f aca="true" t="shared" si="5" ref="T5:T32">Q5-L5</f>
        <v>28513</v>
      </c>
      <c r="U5" s="38">
        <f aca="true" t="shared" si="6" ref="U5:U32">(Q5/L5)^(1/5)*100-100</f>
        <v>10.519193795527741</v>
      </c>
      <c r="V5" s="39">
        <f aca="true" t="shared" si="7" ref="V5:V32">O5-L5</f>
        <v>14891</v>
      </c>
      <c r="W5" s="40">
        <f aca="true" t="shared" si="8" ref="W5:W32">(O5/L5)^(1/3)*100-100</f>
        <v>10.216612331304376</v>
      </c>
      <c r="X5" s="73">
        <f aca="true" t="shared" si="9" ref="X5:X32">N5-M5</f>
        <v>5102</v>
      </c>
      <c r="Y5" s="74">
        <f aca="true" t="shared" si="10" ref="Y5:Y24">N5/M5*100-100</f>
        <v>10.341752138484608</v>
      </c>
      <c r="Z5" s="33">
        <f aca="true" t="shared" si="11" ref="Z5:Z17">J5-I5</f>
        <v>6377</v>
      </c>
      <c r="AA5" s="74">
        <f aca="true" t="shared" si="12" ref="AA5:AA17">J5/I5*100-100</f>
        <v>29.634276685719612</v>
      </c>
      <c r="AB5" s="73">
        <f>N5-E5</f>
        <v>46393</v>
      </c>
      <c r="AC5" s="75">
        <f>(N5/E5)^(1/9)*100-100</f>
        <v>23.67281250603432</v>
      </c>
      <c r="AD5" s="11"/>
      <c r="AE5" s="11"/>
    </row>
    <row r="6" spans="1:31" ht="15.75" customHeight="1">
      <c r="A6" s="41" t="s">
        <v>28</v>
      </c>
      <c r="B6" s="32">
        <f>894+41</f>
        <v>935</v>
      </c>
      <c r="C6" s="32">
        <v>1192</v>
      </c>
      <c r="D6" s="32">
        <v>1391</v>
      </c>
      <c r="E6" s="32">
        <v>1539</v>
      </c>
      <c r="F6" s="32">
        <v>1937</v>
      </c>
      <c r="G6" s="32">
        <v>2558</v>
      </c>
      <c r="H6" s="32">
        <v>3436</v>
      </c>
      <c r="I6" s="33">
        <v>4284</v>
      </c>
      <c r="J6" s="33">
        <v>5541</v>
      </c>
      <c r="K6" s="33">
        <v>7533</v>
      </c>
      <c r="L6" s="33">
        <v>9049</v>
      </c>
      <c r="M6" s="33">
        <v>9869</v>
      </c>
      <c r="N6" s="33">
        <v>10587</v>
      </c>
      <c r="O6" s="34">
        <v>11466</v>
      </c>
      <c r="P6" s="34">
        <v>11672</v>
      </c>
      <c r="Q6" s="34">
        <v>12341</v>
      </c>
      <c r="R6" s="35">
        <f t="shared" si="3"/>
        <v>669</v>
      </c>
      <c r="S6" s="36">
        <f t="shared" si="4"/>
        <v>5.731665524331731</v>
      </c>
      <c r="T6" s="37">
        <f t="shared" si="5"/>
        <v>3292</v>
      </c>
      <c r="U6" s="38">
        <f t="shared" si="6"/>
        <v>6.402039569329759</v>
      </c>
      <c r="V6" s="39">
        <f t="shared" si="7"/>
        <v>2417</v>
      </c>
      <c r="W6" s="40">
        <f t="shared" si="8"/>
        <v>8.210760622695105</v>
      </c>
      <c r="X6" s="73">
        <f t="shared" si="9"/>
        <v>718</v>
      </c>
      <c r="Y6" s="74">
        <f t="shared" si="10"/>
        <v>7.2753065153511045</v>
      </c>
      <c r="Z6" s="74">
        <f>X6/N6*100-100</f>
        <v>-93.21809766695003</v>
      </c>
      <c r="AA6" s="74">
        <f t="shared" si="12"/>
        <v>29.341736694677877</v>
      </c>
      <c r="AB6" s="73">
        <f>N6-E6</f>
        <v>9048</v>
      </c>
      <c r="AC6" s="75">
        <f>(N6/E6)^(1/9)*100-100</f>
        <v>23.89659354960989</v>
      </c>
      <c r="AD6" s="11"/>
      <c r="AE6" s="11"/>
    </row>
    <row r="7" spans="1:36" ht="15.75" customHeight="1">
      <c r="A7" s="41" t="s">
        <v>29</v>
      </c>
      <c r="B7" s="32">
        <f>4308+162</f>
        <v>4470</v>
      </c>
      <c r="C7" s="32">
        <v>5113</v>
      </c>
      <c r="D7" s="32">
        <v>5485</v>
      </c>
      <c r="E7" s="32">
        <v>6504</v>
      </c>
      <c r="F7" s="32">
        <v>7665</v>
      </c>
      <c r="G7" s="32">
        <v>10465</v>
      </c>
      <c r="H7" s="32">
        <v>14482</v>
      </c>
      <c r="I7" s="33">
        <v>17235</v>
      </c>
      <c r="J7" s="33">
        <v>22355</v>
      </c>
      <c r="K7" s="33">
        <v>29489</v>
      </c>
      <c r="L7" s="33">
        <v>34893</v>
      </c>
      <c r="M7" s="33">
        <v>39465</v>
      </c>
      <c r="N7" s="33">
        <v>43849</v>
      </c>
      <c r="O7" s="34">
        <v>47367</v>
      </c>
      <c r="P7" s="34">
        <v>54229</v>
      </c>
      <c r="Q7" s="34">
        <v>60114</v>
      </c>
      <c r="R7" s="35">
        <f t="shared" si="3"/>
        <v>5885</v>
      </c>
      <c r="S7" s="36">
        <f t="shared" si="4"/>
        <v>10.852127090671047</v>
      </c>
      <c r="T7" s="37">
        <f t="shared" si="5"/>
        <v>25221</v>
      </c>
      <c r="U7" s="38">
        <f t="shared" si="6"/>
        <v>11.492964547882252</v>
      </c>
      <c r="V7" s="39">
        <f t="shared" si="7"/>
        <v>12474</v>
      </c>
      <c r="W7" s="40">
        <f t="shared" si="8"/>
        <v>10.725042674136958</v>
      </c>
      <c r="X7" s="73">
        <f t="shared" si="9"/>
        <v>4384</v>
      </c>
      <c r="Y7" s="74">
        <f t="shared" si="10"/>
        <v>11.10857722032182</v>
      </c>
      <c r="Z7" s="33">
        <f t="shared" si="11"/>
        <v>5120</v>
      </c>
      <c r="AA7" s="74">
        <f t="shared" si="12"/>
        <v>29.706991586887142</v>
      </c>
      <c r="AB7" s="73">
        <f>N7-E7</f>
        <v>37345</v>
      </c>
      <c r="AC7" s="75">
        <f>(N7/E7)^(1/9)*100-100</f>
        <v>23.619383510083637</v>
      </c>
      <c r="AD7" s="11"/>
      <c r="AE7" s="11"/>
      <c r="AG7" s="10"/>
      <c r="AH7" s="10"/>
      <c r="AI7" s="10"/>
      <c r="AJ7" s="10"/>
    </row>
    <row r="8" spans="1:36" ht="15.75" customHeight="1">
      <c r="A8" s="43" t="s">
        <v>30</v>
      </c>
      <c r="B8" s="44" t="s">
        <v>31</v>
      </c>
      <c r="C8" s="45"/>
      <c r="D8" s="45"/>
      <c r="E8" s="44" t="s">
        <v>31</v>
      </c>
      <c r="F8" s="44" t="s">
        <v>31</v>
      </c>
      <c r="G8" s="44" t="s">
        <v>31</v>
      </c>
      <c r="H8" s="44" t="s">
        <v>31</v>
      </c>
      <c r="I8" s="33">
        <v>4155</v>
      </c>
      <c r="J8" s="33">
        <v>5913</v>
      </c>
      <c r="K8" s="33">
        <v>9382</v>
      </c>
      <c r="L8" s="33">
        <v>12457</v>
      </c>
      <c r="M8" s="33">
        <v>16461</v>
      </c>
      <c r="N8" s="33">
        <v>20147</v>
      </c>
      <c r="O8" s="34">
        <v>21061</v>
      </c>
      <c r="P8" s="34">
        <v>19512</v>
      </c>
      <c r="Q8" s="34">
        <v>18087</v>
      </c>
      <c r="R8" s="35">
        <f t="shared" si="3"/>
        <v>-1425</v>
      </c>
      <c r="S8" s="36">
        <f t="shared" si="4"/>
        <v>-7.303198031980315</v>
      </c>
      <c r="T8" s="37">
        <f t="shared" si="5"/>
        <v>5630</v>
      </c>
      <c r="U8" s="38">
        <f t="shared" si="6"/>
        <v>7.7433847688323</v>
      </c>
      <c r="V8" s="39">
        <f t="shared" si="7"/>
        <v>8604</v>
      </c>
      <c r="W8" s="40">
        <f t="shared" si="8"/>
        <v>19.130191862428816</v>
      </c>
      <c r="X8" s="73">
        <f t="shared" si="9"/>
        <v>3686</v>
      </c>
      <c r="Y8" s="74">
        <f t="shared" si="10"/>
        <v>22.39232124415284</v>
      </c>
      <c r="Z8" s="33">
        <f t="shared" si="11"/>
        <v>1758</v>
      </c>
      <c r="AA8" s="74">
        <f t="shared" si="12"/>
        <v>42.31046931407943</v>
      </c>
      <c r="AB8" s="73"/>
      <c r="AC8" s="75"/>
      <c r="AD8" s="11"/>
      <c r="AE8" s="11"/>
      <c r="AG8" s="10"/>
      <c r="AH8" s="10"/>
      <c r="AI8" s="10"/>
      <c r="AJ8" s="10"/>
    </row>
    <row r="9" spans="1:36" ht="15.75" customHeight="1">
      <c r="A9" s="41" t="s">
        <v>32</v>
      </c>
      <c r="B9" s="42">
        <f>SUM(B10:B11)</f>
        <v>151788</v>
      </c>
      <c r="C9" s="42">
        <f aca="true" t="shared" si="13" ref="C9:Q9">SUM(C10:C11)</f>
        <v>164017</v>
      </c>
      <c r="D9" s="42">
        <f t="shared" si="13"/>
        <v>174740</v>
      </c>
      <c r="E9" s="42">
        <f t="shared" si="13"/>
        <v>185047</v>
      </c>
      <c r="F9" s="42">
        <f t="shared" si="13"/>
        <v>229583</v>
      </c>
      <c r="G9" s="42">
        <f t="shared" si="13"/>
        <v>299475</v>
      </c>
      <c r="H9" s="42">
        <f t="shared" si="13"/>
        <v>381926</v>
      </c>
      <c r="I9" s="42">
        <f t="shared" si="13"/>
        <v>467807</v>
      </c>
      <c r="J9" s="42">
        <f t="shared" si="13"/>
        <v>587779</v>
      </c>
      <c r="K9" s="42">
        <f t="shared" si="13"/>
        <v>726866</v>
      </c>
      <c r="L9" s="42">
        <f t="shared" si="13"/>
        <v>874686</v>
      </c>
      <c r="M9" s="42">
        <f t="shared" si="13"/>
        <v>1008577</v>
      </c>
      <c r="N9" s="42">
        <f t="shared" si="13"/>
        <v>1119655</v>
      </c>
      <c r="O9" s="42">
        <f t="shared" si="13"/>
        <v>1216390</v>
      </c>
      <c r="P9" s="42">
        <f t="shared" si="13"/>
        <v>1334089</v>
      </c>
      <c r="Q9" s="42">
        <f t="shared" si="13"/>
        <v>1426624</v>
      </c>
      <c r="R9" s="35">
        <f t="shared" si="3"/>
        <v>92535</v>
      </c>
      <c r="S9" s="36">
        <f t="shared" si="4"/>
        <v>6.936193912100322</v>
      </c>
      <c r="T9" s="37">
        <f t="shared" si="5"/>
        <v>551938</v>
      </c>
      <c r="U9" s="38">
        <f t="shared" si="6"/>
        <v>10.278657399257995</v>
      </c>
      <c r="V9" s="39">
        <f t="shared" si="7"/>
        <v>341704</v>
      </c>
      <c r="W9" s="40">
        <f t="shared" si="8"/>
        <v>11.619538335528617</v>
      </c>
      <c r="X9" s="73">
        <f t="shared" si="9"/>
        <v>111078</v>
      </c>
      <c r="Y9" s="74">
        <f t="shared" si="10"/>
        <v>11.013338594871797</v>
      </c>
      <c r="Z9" s="33">
        <f t="shared" si="11"/>
        <v>119972</v>
      </c>
      <c r="AA9" s="74">
        <f t="shared" si="12"/>
        <v>25.64561881288651</v>
      </c>
      <c r="AB9" s="73">
        <f aca="true" t="shared" si="14" ref="AB9:AB32">N9-E9</f>
        <v>934608</v>
      </c>
      <c r="AC9" s="75">
        <f>(N9/E9)^(1/9)*100-100</f>
        <v>22.142529111226295</v>
      </c>
      <c r="AD9" s="11"/>
      <c r="AE9" s="11"/>
      <c r="AG9" s="10"/>
      <c r="AH9" s="10"/>
      <c r="AI9" s="30"/>
      <c r="AJ9" s="10"/>
    </row>
    <row r="10" spans="1:36" ht="15.75" customHeight="1">
      <c r="A10" s="41" t="s">
        <v>33</v>
      </c>
      <c r="B10" s="32">
        <v>74084</v>
      </c>
      <c r="C10" s="32">
        <v>84009</v>
      </c>
      <c r="D10" s="32">
        <v>93358</v>
      </c>
      <c r="E10" s="32">
        <v>104873</v>
      </c>
      <c r="F10" s="32">
        <v>124577</v>
      </c>
      <c r="G10" s="42">
        <v>150316</v>
      </c>
      <c r="H10" s="32">
        <v>184345</v>
      </c>
      <c r="I10" s="33">
        <v>224086</v>
      </c>
      <c r="J10" s="33">
        <v>277707</v>
      </c>
      <c r="K10" s="33">
        <v>350668</v>
      </c>
      <c r="L10" s="33">
        <v>428579</v>
      </c>
      <c r="M10" s="33">
        <v>515132</v>
      </c>
      <c r="N10" s="33">
        <v>587426</v>
      </c>
      <c r="O10" s="34">
        <v>650329</v>
      </c>
      <c r="P10" s="34">
        <v>719454</v>
      </c>
      <c r="Q10" s="34">
        <v>778595</v>
      </c>
      <c r="R10" s="35">
        <f t="shared" si="3"/>
        <v>59141</v>
      </c>
      <c r="S10" s="36">
        <f t="shared" si="4"/>
        <v>8.220261476063783</v>
      </c>
      <c r="T10" s="37">
        <f t="shared" si="5"/>
        <v>350016</v>
      </c>
      <c r="U10" s="38">
        <f t="shared" si="6"/>
        <v>12.682414604284503</v>
      </c>
      <c r="V10" s="39">
        <f t="shared" si="7"/>
        <v>221750</v>
      </c>
      <c r="W10" s="40">
        <f t="shared" si="8"/>
        <v>14.912536541119593</v>
      </c>
      <c r="X10" s="73">
        <f t="shared" si="9"/>
        <v>72294</v>
      </c>
      <c r="Y10" s="74">
        <f t="shared" si="10"/>
        <v>14.03407282017038</v>
      </c>
      <c r="Z10" s="33">
        <f t="shared" si="11"/>
        <v>53621</v>
      </c>
      <c r="AA10" s="74">
        <f t="shared" si="12"/>
        <v>23.928759494122787</v>
      </c>
      <c r="AB10" s="73">
        <f t="shared" si="14"/>
        <v>482553</v>
      </c>
      <c r="AC10" s="75">
        <f aca="true" t="shared" si="15" ref="AC10:AC32">(N10/E10)^(1/9)*100-100</f>
        <v>21.09975787042471</v>
      </c>
      <c r="AD10" s="11"/>
      <c r="AE10" s="11"/>
      <c r="AG10" s="10"/>
      <c r="AH10" s="10"/>
      <c r="AI10" s="10"/>
      <c r="AJ10" s="10"/>
    </row>
    <row r="11" spans="1:36" ht="15.75" customHeight="1">
      <c r="A11" s="41" t="s">
        <v>34</v>
      </c>
      <c r="B11" s="32">
        <v>77704</v>
      </c>
      <c r="C11" s="32">
        <v>80008</v>
      </c>
      <c r="D11" s="32">
        <v>81382</v>
      </c>
      <c r="E11" s="32">
        <v>80174</v>
      </c>
      <c r="F11" s="32">
        <f>96233+8773</f>
        <v>105006</v>
      </c>
      <c r="G11" s="42">
        <v>149159</v>
      </c>
      <c r="H11" s="32">
        <v>197581</v>
      </c>
      <c r="I11" s="33">
        <v>243721</v>
      </c>
      <c r="J11" s="33">
        <v>310072</v>
      </c>
      <c r="K11" s="33">
        <v>376198</v>
      </c>
      <c r="L11" s="33">
        <v>446107</v>
      </c>
      <c r="M11" s="33">
        <v>493445</v>
      </c>
      <c r="N11" s="33">
        <v>532229</v>
      </c>
      <c r="O11" s="34">
        <v>566061</v>
      </c>
      <c r="P11" s="34">
        <v>614635</v>
      </c>
      <c r="Q11" s="34">
        <v>648029</v>
      </c>
      <c r="R11" s="35">
        <f t="shared" si="3"/>
        <v>33394</v>
      </c>
      <c r="S11" s="36">
        <f t="shared" si="4"/>
        <v>5.433143247618503</v>
      </c>
      <c r="T11" s="37">
        <f t="shared" si="5"/>
        <v>201922</v>
      </c>
      <c r="U11" s="38">
        <f t="shared" si="6"/>
        <v>7.753424347222818</v>
      </c>
      <c r="V11" s="39">
        <f t="shared" si="7"/>
        <v>119954</v>
      </c>
      <c r="W11" s="40">
        <f t="shared" si="8"/>
        <v>8.261672505249734</v>
      </c>
      <c r="X11" s="73">
        <f t="shared" si="9"/>
        <v>38784</v>
      </c>
      <c r="Y11" s="74">
        <f t="shared" si="10"/>
        <v>7.859842535642272</v>
      </c>
      <c r="Z11" s="33">
        <f t="shared" si="11"/>
        <v>66351</v>
      </c>
      <c r="AA11" s="74">
        <f t="shared" si="12"/>
        <v>27.224162054152075</v>
      </c>
      <c r="AB11" s="73">
        <f t="shared" si="14"/>
        <v>452055</v>
      </c>
      <c r="AC11" s="75">
        <f t="shared" si="15"/>
        <v>23.407215624460022</v>
      </c>
      <c r="AD11" s="11"/>
      <c r="AE11" s="11"/>
      <c r="AG11" s="10"/>
      <c r="AH11" s="10"/>
      <c r="AI11" s="10"/>
      <c r="AJ11" s="10"/>
    </row>
    <row r="12" spans="1:36" ht="15.75" customHeight="1">
      <c r="A12" s="41" t="s">
        <v>35</v>
      </c>
      <c r="B12" s="42">
        <f>SUM(B13:B14)</f>
        <v>135053</v>
      </c>
      <c r="C12" s="42">
        <f aca="true" t="shared" si="16" ref="C12:Q12">SUM(C13:C14)</f>
        <v>125780</v>
      </c>
      <c r="D12" s="42">
        <f t="shared" si="16"/>
        <v>131155</v>
      </c>
      <c r="E12" s="42">
        <f t="shared" si="16"/>
        <v>146334</v>
      </c>
      <c r="F12" s="42">
        <f t="shared" si="16"/>
        <v>166291</v>
      </c>
      <c r="G12" s="42">
        <f t="shared" si="16"/>
        <v>201410</v>
      </c>
      <c r="H12" s="42">
        <f t="shared" si="16"/>
        <v>233032</v>
      </c>
      <c r="I12" s="42">
        <f t="shared" si="16"/>
        <v>288992</v>
      </c>
      <c r="J12" s="42">
        <f t="shared" si="16"/>
        <v>209246</v>
      </c>
      <c r="K12" s="42">
        <f t="shared" si="16"/>
        <v>258364</v>
      </c>
      <c r="L12" s="42">
        <f t="shared" si="16"/>
        <v>295618</v>
      </c>
      <c r="M12" s="42">
        <f t="shared" si="16"/>
        <v>404451</v>
      </c>
      <c r="N12" s="42">
        <f t="shared" si="16"/>
        <v>424232</v>
      </c>
      <c r="O12" s="42">
        <f t="shared" si="16"/>
        <v>444980</v>
      </c>
      <c r="P12" s="42">
        <f t="shared" si="16"/>
        <v>463395</v>
      </c>
      <c r="Q12" s="42">
        <f t="shared" si="16"/>
        <v>463987</v>
      </c>
      <c r="R12" s="35">
        <f t="shared" si="3"/>
        <v>592</v>
      </c>
      <c r="S12" s="36">
        <f t="shared" si="4"/>
        <v>0.12775278110468946</v>
      </c>
      <c r="T12" s="37">
        <f t="shared" si="5"/>
        <v>168369</v>
      </c>
      <c r="U12" s="38">
        <f t="shared" si="6"/>
        <v>9.434683858799701</v>
      </c>
      <c r="V12" s="39">
        <f t="shared" si="7"/>
        <v>149362</v>
      </c>
      <c r="W12" s="40">
        <f t="shared" si="8"/>
        <v>14.604905066696361</v>
      </c>
      <c r="X12" s="73">
        <f t="shared" si="9"/>
        <v>19781</v>
      </c>
      <c r="Y12" s="74">
        <f t="shared" si="10"/>
        <v>4.890827319007741</v>
      </c>
      <c r="Z12" s="33">
        <f t="shared" si="11"/>
        <v>-79746</v>
      </c>
      <c r="AA12" s="74">
        <f t="shared" si="12"/>
        <v>-27.594535488871657</v>
      </c>
      <c r="AB12" s="73">
        <f t="shared" si="14"/>
        <v>277898</v>
      </c>
      <c r="AC12" s="75">
        <f t="shared" si="15"/>
        <v>12.554281519866777</v>
      </c>
      <c r="AD12" s="11"/>
      <c r="AE12" s="11"/>
      <c r="AG12" s="10"/>
      <c r="AH12" s="10"/>
      <c r="AI12" s="30"/>
      <c r="AJ12" s="10"/>
    </row>
    <row r="13" spans="1:36" ht="15.75" customHeight="1">
      <c r="A13" s="41" t="s">
        <v>33</v>
      </c>
      <c r="B13" s="32">
        <v>9276</v>
      </c>
      <c r="C13" s="32">
        <v>7038</v>
      </c>
      <c r="D13" s="32">
        <v>9552</v>
      </c>
      <c r="E13" s="32">
        <v>14305</v>
      </c>
      <c r="F13" s="32">
        <v>18784</v>
      </c>
      <c r="G13" s="42">
        <f>6490+19001</f>
        <v>25491</v>
      </c>
      <c r="H13" s="46">
        <v>37969</v>
      </c>
      <c r="I13" s="33">
        <v>57320</v>
      </c>
      <c r="J13" s="33">
        <f>91697-'[1]招生数'!J13</f>
        <v>45257</v>
      </c>
      <c r="K13" s="33">
        <v>74773</v>
      </c>
      <c r="L13" s="33">
        <v>96523</v>
      </c>
      <c r="M13" s="33">
        <v>147310</v>
      </c>
      <c r="N13" s="33">
        <v>147265</v>
      </c>
      <c r="O13" s="34">
        <v>147531</v>
      </c>
      <c r="P13" s="34">
        <v>155812</v>
      </c>
      <c r="Q13" s="34">
        <v>161569</v>
      </c>
      <c r="R13" s="35">
        <f t="shared" si="3"/>
        <v>5757</v>
      </c>
      <c r="S13" s="36">
        <f t="shared" si="4"/>
        <v>3.6948373681102993</v>
      </c>
      <c r="T13" s="37">
        <f t="shared" si="5"/>
        <v>65046</v>
      </c>
      <c r="U13" s="38">
        <f t="shared" si="6"/>
        <v>10.852488027698826</v>
      </c>
      <c r="V13" s="39">
        <f t="shared" si="7"/>
        <v>51008</v>
      </c>
      <c r="W13" s="40">
        <f t="shared" si="8"/>
        <v>15.19071964881637</v>
      </c>
      <c r="X13" s="73">
        <f t="shared" si="9"/>
        <v>-45</v>
      </c>
      <c r="Y13" s="74">
        <f t="shared" si="10"/>
        <v>-0.03054782431605929</v>
      </c>
      <c r="Z13" s="33">
        <f t="shared" si="11"/>
        <v>-12063</v>
      </c>
      <c r="AA13" s="74">
        <f t="shared" si="12"/>
        <v>-21.045010467550597</v>
      </c>
      <c r="AB13" s="73">
        <f t="shared" si="14"/>
        <v>132960</v>
      </c>
      <c r="AC13" s="75">
        <f t="shared" si="15"/>
        <v>29.572371894713427</v>
      </c>
      <c r="AD13" s="11"/>
      <c r="AE13" s="11"/>
      <c r="AG13" s="10"/>
      <c r="AH13" s="10"/>
      <c r="AI13" s="10"/>
      <c r="AJ13" s="10"/>
    </row>
    <row r="14" spans="1:36" ht="15.75" customHeight="1">
      <c r="A14" s="41" t="s">
        <v>34</v>
      </c>
      <c r="B14" s="32">
        <v>125777</v>
      </c>
      <c r="C14" s="32">
        <v>118742</v>
      </c>
      <c r="D14" s="32">
        <v>121603</v>
      </c>
      <c r="E14" s="32">
        <v>132029</v>
      </c>
      <c r="F14" s="32">
        <f>156280-8773</f>
        <v>147507</v>
      </c>
      <c r="G14" s="42">
        <f>77567+98352</f>
        <v>175919</v>
      </c>
      <c r="H14" s="46">
        <v>195063</v>
      </c>
      <c r="I14" s="33">
        <v>231672</v>
      </c>
      <c r="J14" s="33">
        <f>257784-'[1]招生数'!J14</f>
        <v>163989</v>
      </c>
      <c r="K14" s="33">
        <v>183591</v>
      </c>
      <c r="L14" s="33">
        <v>199095</v>
      </c>
      <c r="M14" s="33">
        <v>257141</v>
      </c>
      <c r="N14" s="33">
        <v>276967</v>
      </c>
      <c r="O14" s="34">
        <v>297449</v>
      </c>
      <c r="P14" s="34">
        <v>307583</v>
      </c>
      <c r="Q14" s="34">
        <v>302418</v>
      </c>
      <c r="R14" s="35">
        <f t="shared" si="3"/>
        <v>-5165</v>
      </c>
      <c r="S14" s="36">
        <f t="shared" si="4"/>
        <v>-1.679221543453309</v>
      </c>
      <c r="T14" s="37">
        <f t="shared" si="5"/>
        <v>103323</v>
      </c>
      <c r="U14" s="38">
        <f t="shared" si="6"/>
        <v>8.720003246883067</v>
      </c>
      <c r="V14" s="39">
        <f t="shared" si="7"/>
        <v>98354</v>
      </c>
      <c r="W14" s="40">
        <f t="shared" si="8"/>
        <v>14.318728809512677</v>
      </c>
      <c r="X14" s="73">
        <f t="shared" si="9"/>
        <v>19826</v>
      </c>
      <c r="Y14" s="74">
        <f t="shared" si="10"/>
        <v>7.710166795649087</v>
      </c>
      <c r="Z14" s="33">
        <f t="shared" si="11"/>
        <v>-67683</v>
      </c>
      <c r="AA14" s="74">
        <f t="shared" si="12"/>
        <v>-29.215010877447426</v>
      </c>
      <c r="AB14" s="73">
        <f t="shared" si="14"/>
        <v>144938</v>
      </c>
      <c r="AC14" s="75">
        <f t="shared" si="15"/>
        <v>8.580282159819745</v>
      </c>
      <c r="AD14" s="11"/>
      <c r="AE14" s="11"/>
      <c r="AG14" s="10"/>
      <c r="AH14" s="10"/>
      <c r="AI14" s="10"/>
      <c r="AJ14" s="10"/>
    </row>
    <row r="15" spans="1:36" ht="15.75" customHeight="1">
      <c r="A15" s="41" t="s">
        <v>36</v>
      </c>
      <c r="B15" s="44" t="s">
        <v>31</v>
      </c>
      <c r="C15" s="45"/>
      <c r="D15" s="45"/>
      <c r="E15" s="44" t="s">
        <v>31</v>
      </c>
      <c r="F15" s="44" t="s">
        <v>31</v>
      </c>
      <c r="G15" s="44" t="s">
        <v>31</v>
      </c>
      <c r="H15" s="44" t="s">
        <v>31</v>
      </c>
      <c r="I15" s="34">
        <f>I16+I17</f>
        <v>13265</v>
      </c>
      <c r="J15" s="34">
        <f>J16+J17</f>
        <v>23924</v>
      </c>
      <c r="K15" s="34">
        <f>K16+K17</f>
        <v>34679</v>
      </c>
      <c r="L15" s="34">
        <f aca="true" t="shared" si="17" ref="L15:R15">SUM(L16:L17)</f>
        <v>43663</v>
      </c>
      <c r="M15" s="34">
        <f t="shared" si="17"/>
        <v>45447</v>
      </c>
      <c r="N15" s="34">
        <f t="shared" si="17"/>
        <v>49527</v>
      </c>
      <c r="O15" s="34">
        <f t="shared" si="17"/>
        <v>55705</v>
      </c>
      <c r="P15" s="34">
        <f t="shared" si="17"/>
        <v>60925</v>
      </c>
      <c r="Q15" s="34">
        <f t="shared" si="17"/>
        <v>66875</v>
      </c>
      <c r="R15" s="34">
        <f t="shared" si="17"/>
        <v>5950</v>
      </c>
      <c r="S15" s="36">
        <f t="shared" si="4"/>
        <v>9.766105867870323</v>
      </c>
      <c r="T15" s="37">
        <f t="shared" si="5"/>
        <v>23212</v>
      </c>
      <c r="U15" s="38">
        <f t="shared" si="6"/>
        <v>8.900542844336968</v>
      </c>
      <c r="V15" s="39">
        <f t="shared" si="7"/>
        <v>12042</v>
      </c>
      <c r="W15" s="40">
        <f t="shared" si="8"/>
        <v>8.457653012275543</v>
      </c>
      <c r="X15" s="73">
        <f t="shared" si="9"/>
        <v>4080</v>
      </c>
      <c r="Y15" s="74">
        <f t="shared" si="10"/>
        <v>8.977490263383729</v>
      </c>
      <c r="Z15" s="33">
        <f t="shared" si="11"/>
        <v>10659</v>
      </c>
      <c r="AA15" s="74">
        <f t="shared" si="12"/>
        <v>80.35431586882774</v>
      </c>
      <c r="AB15" s="73"/>
      <c r="AC15" s="75"/>
      <c r="AD15" s="11"/>
      <c r="AE15" s="11"/>
      <c r="AG15" s="10"/>
      <c r="AH15" s="10"/>
      <c r="AI15" s="10"/>
      <c r="AJ15" s="10"/>
    </row>
    <row r="16" spans="1:31" ht="15.75" customHeight="1">
      <c r="A16" s="41" t="s">
        <v>33</v>
      </c>
      <c r="B16" s="44" t="s">
        <v>31</v>
      </c>
      <c r="C16" s="45"/>
      <c r="D16" s="45"/>
      <c r="E16" s="44" t="s">
        <v>31</v>
      </c>
      <c r="F16" s="44" t="s">
        <v>31</v>
      </c>
      <c r="G16" s="44" t="s">
        <v>31</v>
      </c>
      <c r="H16" s="44" t="s">
        <v>31</v>
      </c>
      <c r="I16" s="33">
        <v>12886</v>
      </c>
      <c r="J16" s="33">
        <v>21703</v>
      </c>
      <c r="K16" s="33">
        <v>29368</v>
      </c>
      <c r="L16" s="33">
        <v>34627</v>
      </c>
      <c r="M16" s="33">
        <v>31899</v>
      </c>
      <c r="N16" s="33">
        <v>30110</v>
      </c>
      <c r="O16" s="34">
        <v>32281</v>
      </c>
      <c r="P16" s="34">
        <v>34371</v>
      </c>
      <c r="Q16" s="34">
        <v>34263</v>
      </c>
      <c r="R16" s="35">
        <f t="shared" si="3"/>
        <v>-108</v>
      </c>
      <c r="S16" s="36">
        <f t="shared" si="4"/>
        <v>-0.31421838177533346</v>
      </c>
      <c r="T16" s="37">
        <f t="shared" si="5"/>
        <v>-364</v>
      </c>
      <c r="U16" s="38">
        <f t="shared" si="6"/>
        <v>-0.21113020269150695</v>
      </c>
      <c r="V16" s="39">
        <f t="shared" si="7"/>
        <v>-2346</v>
      </c>
      <c r="W16" s="40">
        <f t="shared" si="8"/>
        <v>-2.3113658186425567</v>
      </c>
      <c r="X16" s="73">
        <f t="shared" si="9"/>
        <v>-1789</v>
      </c>
      <c r="Y16" s="74">
        <f t="shared" si="10"/>
        <v>-5.608326279820687</v>
      </c>
      <c r="Z16" s="33">
        <f t="shared" si="11"/>
        <v>8817</v>
      </c>
      <c r="AA16" s="74">
        <f t="shared" si="12"/>
        <v>68.4230948316002</v>
      </c>
      <c r="AB16" s="73"/>
      <c r="AC16" s="75"/>
      <c r="AD16" s="11"/>
      <c r="AE16" s="11"/>
    </row>
    <row r="17" spans="1:31" ht="15.75" customHeight="1">
      <c r="A17" s="41" t="s">
        <v>34</v>
      </c>
      <c r="B17" s="44" t="s">
        <v>31</v>
      </c>
      <c r="C17" s="45"/>
      <c r="D17" s="45"/>
      <c r="E17" s="44" t="s">
        <v>31</v>
      </c>
      <c r="F17" s="44" t="s">
        <v>31</v>
      </c>
      <c r="G17" s="44" t="s">
        <v>31</v>
      </c>
      <c r="H17" s="44" t="s">
        <v>31</v>
      </c>
      <c r="I17" s="33">
        <v>379</v>
      </c>
      <c r="J17" s="33">
        <v>2221</v>
      </c>
      <c r="K17" s="33">
        <v>5311</v>
      </c>
      <c r="L17" s="33">
        <v>9036</v>
      </c>
      <c r="M17" s="33">
        <v>13548</v>
      </c>
      <c r="N17" s="33">
        <v>19417</v>
      </c>
      <c r="O17" s="34">
        <v>23424</v>
      </c>
      <c r="P17" s="34">
        <v>26554</v>
      </c>
      <c r="Q17" s="34">
        <v>32612</v>
      </c>
      <c r="R17" s="35">
        <f t="shared" si="3"/>
        <v>6058</v>
      </c>
      <c r="S17" s="36">
        <f t="shared" si="4"/>
        <v>22.81388867967162</v>
      </c>
      <c r="T17" s="37">
        <f t="shared" si="5"/>
        <v>23576</v>
      </c>
      <c r="U17" s="38">
        <f t="shared" si="6"/>
        <v>29.2647891965795</v>
      </c>
      <c r="V17" s="39">
        <f t="shared" si="7"/>
        <v>14388</v>
      </c>
      <c r="W17" s="40">
        <f t="shared" si="8"/>
        <v>37.37096393444503</v>
      </c>
      <c r="X17" s="73">
        <f t="shared" si="9"/>
        <v>5869</v>
      </c>
      <c r="Y17" s="74">
        <f t="shared" si="10"/>
        <v>43.32004723944493</v>
      </c>
      <c r="Z17" s="33">
        <f t="shared" si="11"/>
        <v>1842</v>
      </c>
      <c r="AA17" s="74">
        <f t="shared" si="12"/>
        <v>486.0158311345647</v>
      </c>
      <c r="AB17" s="73"/>
      <c r="AC17" s="75"/>
      <c r="AD17" s="11"/>
      <c r="AE17" s="11"/>
    </row>
    <row r="18" spans="1:31" ht="15.75" customHeight="1">
      <c r="A18" s="31" t="s">
        <v>37</v>
      </c>
      <c r="B18" s="33">
        <f>SUM(B21:B23)</f>
        <v>1166759</v>
      </c>
      <c r="C18" s="33">
        <f aca="true" t="shared" si="18" ref="C18:Q18">SUM(C21:C23)</f>
        <v>1247069</v>
      </c>
      <c r="D18" s="33">
        <f t="shared" si="18"/>
        <v>1384419</v>
      </c>
      <c r="E18" s="33">
        <f t="shared" si="18"/>
        <v>1440165</v>
      </c>
      <c r="F18" s="33">
        <f t="shared" si="18"/>
        <v>1491491</v>
      </c>
      <c r="G18" s="33">
        <f t="shared" si="18"/>
        <v>1525555</v>
      </c>
      <c r="H18" s="33">
        <f t="shared" si="18"/>
        <v>1629868</v>
      </c>
      <c r="I18" s="33">
        <f t="shared" si="18"/>
        <v>1795802</v>
      </c>
      <c r="J18" s="33">
        <f t="shared" si="18"/>
        <v>2007052</v>
      </c>
      <c r="K18" s="33">
        <f t="shared" si="18"/>
        <v>2248544</v>
      </c>
      <c r="L18" s="33">
        <f t="shared" si="18"/>
        <v>2528077</v>
      </c>
      <c r="M18" s="33">
        <f t="shared" si="18"/>
        <v>2823068</v>
      </c>
      <c r="N18" s="33">
        <f t="shared" si="18"/>
        <v>3089900</v>
      </c>
      <c r="O18" s="34">
        <f t="shared" si="18"/>
        <v>3353561</v>
      </c>
      <c r="P18" s="34">
        <f t="shared" si="18"/>
        <v>3779034</v>
      </c>
      <c r="Q18" s="34">
        <f t="shared" si="18"/>
        <v>4391247</v>
      </c>
      <c r="R18" s="35">
        <f t="shared" si="3"/>
        <v>612213</v>
      </c>
      <c r="S18" s="36">
        <f t="shared" si="4"/>
        <v>16.20025117530035</v>
      </c>
      <c r="T18" s="37">
        <f t="shared" si="5"/>
        <v>1863170</v>
      </c>
      <c r="U18" s="38">
        <f t="shared" si="6"/>
        <v>11.675913516156584</v>
      </c>
      <c r="V18" s="39">
        <f t="shared" si="7"/>
        <v>825484</v>
      </c>
      <c r="W18" s="40">
        <f t="shared" si="8"/>
        <v>9.876623290948558</v>
      </c>
      <c r="X18" s="73">
        <f>N18-M18</f>
        <v>266832</v>
      </c>
      <c r="Y18" s="74">
        <f t="shared" si="10"/>
        <v>9.45184458893658</v>
      </c>
      <c r="Z18" s="33">
        <f>J18-I18</f>
        <v>211250</v>
      </c>
      <c r="AA18" s="74">
        <f>J18/I18*100-100</f>
        <v>11.763546315239665</v>
      </c>
      <c r="AB18" s="73">
        <f>N18-E18</f>
        <v>1649735</v>
      </c>
      <c r="AC18" s="75">
        <f>(N18/E18)^(1/9)*100-100</f>
        <v>8.852124075324227</v>
      </c>
      <c r="AD18" s="11"/>
      <c r="AE18" s="11"/>
    </row>
    <row r="19" spans="1:31" ht="15.75" customHeight="1" hidden="1">
      <c r="A19" s="31"/>
      <c r="B19" s="33">
        <f aca="true" t="shared" si="19" ref="B19:G19">+B21+B22</f>
        <v>777728</v>
      </c>
      <c r="C19" s="33">
        <f t="shared" si="19"/>
        <v>796141</v>
      </c>
      <c r="D19" s="33">
        <f t="shared" si="19"/>
        <v>859702</v>
      </c>
      <c r="E19" s="33">
        <f t="shared" si="19"/>
        <v>849761</v>
      </c>
      <c r="F19" s="33">
        <f t="shared" si="19"/>
        <v>850417</v>
      </c>
      <c r="G19" s="34">
        <f t="shared" si="19"/>
        <v>800279</v>
      </c>
      <c r="H19" s="33">
        <f>+H21+H22</f>
        <v>787105</v>
      </c>
      <c r="I19" s="33">
        <f>+I21+I22</f>
        <v>811698</v>
      </c>
      <c r="J19" s="33">
        <f>+J21+J22</f>
        <v>869818</v>
      </c>
      <c r="K19" s="33">
        <f>+K21+K22</f>
        <v>935428</v>
      </c>
      <c r="L19" s="33">
        <f>+L21+L22</f>
        <v>1038214</v>
      </c>
      <c r="M19" s="33"/>
      <c r="N19" s="33"/>
      <c r="O19" s="34"/>
      <c r="P19" s="34"/>
      <c r="Q19" s="34"/>
      <c r="R19" s="35">
        <f t="shared" si="3"/>
        <v>0</v>
      </c>
      <c r="S19" s="36" t="e">
        <f t="shared" si="4"/>
        <v>#DIV/0!</v>
      </c>
      <c r="T19" s="37">
        <f t="shared" si="5"/>
        <v>-1038214</v>
      </c>
      <c r="U19" s="38">
        <f t="shared" si="6"/>
        <v>-100</v>
      </c>
      <c r="V19" s="39">
        <f t="shared" si="7"/>
        <v>-1038214</v>
      </c>
      <c r="W19" s="40">
        <f t="shared" si="8"/>
        <v>-100</v>
      </c>
      <c r="X19" s="73">
        <f t="shared" si="9"/>
        <v>0</v>
      </c>
      <c r="Y19" s="74" t="e">
        <f t="shared" si="10"/>
        <v>#DIV/0!</v>
      </c>
      <c r="Z19" s="33"/>
      <c r="AA19" s="74"/>
      <c r="AB19" s="73">
        <f t="shared" si="14"/>
        <v>-849761</v>
      </c>
      <c r="AC19" s="75">
        <f t="shared" si="15"/>
        <v>-100</v>
      </c>
      <c r="AD19" s="11"/>
      <c r="AE19" s="11"/>
    </row>
    <row r="20" spans="1:31" ht="15.75" customHeight="1">
      <c r="A20" s="47" t="s">
        <v>38</v>
      </c>
      <c r="B20" s="33">
        <f>+B21+B22</f>
        <v>777728</v>
      </c>
      <c r="C20" s="33">
        <f aca="true" t="shared" si="20" ref="C20:Q20">+C21+C22</f>
        <v>796141</v>
      </c>
      <c r="D20" s="33">
        <f t="shared" si="20"/>
        <v>859702</v>
      </c>
      <c r="E20" s="33">
        <f t="shared" si="20"/>
        <v>849761</v>
      </c>
      <c r="F20" s="33">
        <f t="shared" si="20"/>
        <v>850417</v>
      </c>
      <c r="G20" s="33">
        <f t="shared" si="20"/>
        <v>800279</v>
      </c>
      <c r="H20" s="33">
        <f t="shared" si="20"/>
        <v>787105</v>
      </c>
      <c r="I20" s="33">
        <f t="shared" si="20"/>
        <v>811698</v>
      </c>
      <c r="J20" s="33">
        <f t="shared" si="20"/>
        <v>869818</v>
      </c>
      <c r="K20" s="33">
        <f t="shared" si="20"/>
        <v>935428</v>
      </c>
      <c r="L20" s="33">
        <f t="shared" si="20"/>
        <v>1038214</v>
      </c>
      <c r="M20" s="33">
        <f t="shared" si="20"/>
        <v>1188429</v>
      </c>
      <c r="N20" s="33">
        <f t="shared" si="20"/>
        <v>1365581</v>
      </c>
      <c r="O20" s="33">
        <f t="shared" si="20"/>
        <v>1535915</v>
      </c>
      <c r="P20" s="33">
        <f t="shared" si="20"/>
        <v>1854622</v>
      </c>
      <c r="Q20" s="33">
        <f t="shared" si="20"/>
        <v>2301785</v>
      </c>
      <c r="R20" s="35">
        <f t="shared" si="3"/>
        <v>447163</v>
      </c>
      <c r="S20" s="36">
        <f t="shared" si="4"/>
        <v>24.110735233379103</v>
      </c>
      <c r="T20" s="37">
        <f t="shared" si="5"/>
        <v>1263571</v>
      </c>
      <c r="U20" s="38">
        <f t="shared" si="6"/>
        <v>17.26153498927752</v>
      </c>
      <c r="V20" s="39"/>
      <c r="W20" s="40"/>
      <c r="X20" s="73"/>
      <c r="Y20" s="74"/>
      <c r="Z20" s="33"/>
      <c r="AA20" s="74"/>
      <c r="AB20" s="73"/>
      <c r="AC20" s="75"/>
      <c r="AD20" s="11"/>
      <c r="AE20" s="11"/>
    </row>
    <row r="21" spans="1:31" ht="15.75" customHeight="1">
      <c r="A21" s="48" t="s">
        <v>39</v>
      </c>
      <c r="B21" s="49">
        <v>666728</v>
      </c>
      <c r="C21" s="49">
        <v>673382</v>
      </c>
      <c r="D21" s="49">
        <v>726802</v>
      </c>
      <c r="E21" s="49">
        <v>704761</v>
      </c>
      <c r="F21" s="49">
        <v>694798</v>
      </c>
      <c r="G21" s="34">
        <v>655657</v>
      </c>
      <c r="H21" s="33">
        <v>620389</v>
      </c>
      <c r="I21" s="33">
        <v>611698</v>
      </c>
      <c r="J21" s="33">
        <v>630818</v>
      </c>
      <c r="K21" s="33">
        <v>655428</v>
      </c>
      <c r="L21" s="33">
        <v>710162</v>
      </c>
      <c r="M21" s="33">
        <v>808429</v>
      </c>
      <c r="N21" s="33">
        <v>907581</v>
      </c>
      <c r="O21" s="34">
        <v>1000771</v>
      </c>
      <c r="P21" s="34">
        <v>1204622</v>
      </c>
      <c r="Q21" s="34">
        <v>1547785</v>
      </c>
      <c r="R21" s="35">
        <f t="shared" si="3"/>
        <v>343163</v>
      </c>
      <c r="S21" s="36">
        <f t="shared" si="4"/>
        <v>28.487193493062534</v>
      </c>
      <c r="T21" s="37">
        <f t="shared" si="5"/>
        <v>837623</v>
      </c>
      <c r="U21" s="38">
        <f t="shared" si="6"/>
        <v>16.861280486464977</v>
      </c>
      <c r="V21" s="39">
        <f t="shared" si="7"/>
        <v>290609</v>
      </c>
      <c r="W21" s="40">
        <f t="shared" si="8"/>
        <v>12.113805465109479</v>
      </c>
      <c r="X21" s="73">
        <f t="shared" si="9"/>
        <v>99152</v>
      </c>
      <c r="Y21" s="74">
        <f t="shared" si="10"/>
        <v>12.264775261649447</v>
      </c>
      <c r="Z21" s="33"/>
      <c r="AA21" s="74"/>
      <c r="AB21" s="73">
        <f t="shared" si="14"/>
        <v>202820</v>
      </c>
      <c r="AC21" s="75">
        <f t="shared" si="15"/>
        <v>2.850128095323143</v>
      </c>
      <c r="AD21" s="11"/>
      <c r="AE21" s="11"/>
    </row>
    <row r="22" spans="1:31" ht="15.75" customHeight="1">
      <c r="A22" s="48" t="s">
        <v>40</v>
      </c>
      <c r="B22" s="32">
        <v>111000</v>
      </c>
      <c r="C22" s="32">
        <v>122759</v>
      </c>
      <c r="D22" s="32">
        <v>132900</v>
      </c>
      <c r="E22" s="32">
        <v>145000</v>
      </c>
      <c r="F22" s="32">
        <v>155619</v>
      </c>
      <c r="G22" s="42">
        <v>144622</v>
      </c>
      <c r="H22" s="32">
        <v>166716</v>
      </c>
      <c r="I22" s="33">
        <v>200000</v>
      </c>
      <c r="J22" s="33">
        <v>239000</v>
      </c>
      <c r="K22" s="33">
        <v>280000</v>
      </c>
      <c r="L22" s="33">
        <v>328052</v>
      </c>
      <c r="M22" s="33">
        <v>380000</v>
      </c>
      <c r="N22" s="33">
        <v>458000</v>
      </c>
      <c r="O22" s="34">
        <v>535144</v>
      </c>
      <c r="P22" s="50">
        <v>650000</v>
      </c>
      <c r="Q22" s="34">
        <v>754000</v>
      </c>
      <c r="R22" s="35">
        <f t="shared" si="3"/>
        <v>104000</v>
      </c>
      <c r="S22" s="36">
        <f t="shared" si="4"/>
        <v>15.999999999999986</v>
      </c>
      <c r="T22" s="37">
        <f t="shared" si="5"/>
        <v>425948</v>
      </c>
      <c r="U22" s="38">
        <f t="shared" si="6"/>
        <v>18.10974482186603</v>
      </c>
      <c r="V22" s="39">
        <f t="shared" si="7"/>
        <v>207092</v>
      </c>
      <c r="W22" s="40">
        <f t="shared" si="8"/>
        <v>17.717940899883786</v>
      </c>
      <c r="X22" s="73">
        <f t="shared" si="9"/>
        <v>78000</v>
      </c>
      <c r="Y22" s="74">
        <f t="shared" si="10"/>
        <v>20.526315789473685</v>
      </c>
      <c r="Z22" s="33"/>
      <c r="AA22" s="74"/>
      <c r="AB22" s="73">
        <f t="shared" si="14"/>
        <v>313000</v>
      </c>
      <c r="AC22" s="75">
        <f t="shared" si="15"/>
        <v>13.631756382600486</v>
      </c>
      <c r="AD22" s="11"/>
      <c r="AE22" s="11"/>
    </row>
    <row r="23" spans="1:31" ht="15.75" customHeight="1">
      <c r="A23" s="41" t="s">
        <v>41</v>
      </c>
      <c r="B23" s="32">
        <v>389031</v>
      </c>
      <c r="C23" s="32">
        <v>450928</v>
      </c>
      <c r="D23" s="32">
        <v>524717</v>
      </c>
      <c r="E23" s="32">
        <v>590404</v>
      </c>
      <c r="F23" s="32">
        <v>641074</v>
      </c>
      <c r="G23" s="42">
        <v>725276</v>
      </c>
      <c r="H23" s="32">
        <v>842763</v>
      </c>
      <c r="I23" s="33">
        <v>984104</v>
      </c>
      <c r="J23" s="33">
        <v>1137234</v>
      </c>
      <c r="K23" s="33">
        <v>1313116</v>
      </c>
      <c r="L23" s="33">
        <v>1489863</v>
      </c>
      <c r="M23" s="33">
        <v>1634639</v>
      </c>
      <c r="N23" s="33">
        <v>1724319</v>
      </c>
      <c r="O23" s="34">
        <v>1817646</v>
      </c>
      <c r="P23" s="34">
        <v>1924412</v>
      </c>
      <c r="Q23" s="34">
        <v>2089462</v>
      </c>
      <c r="R23" s="35">
        <f t="shared" si="3"/>
        <v>165050</v>
      </c>
      <c r="S23" s="36">
        <f t="shared" si="4"/>
        <v>8.576645749454897</v>
      </c>
      <c r="T23" s="37">
        <f t="shared" si="5"/>
        <v>599599</v>
      </c>
      <c r="U23" s="38">
        <f t="shared" si="6"/>
        <v>6.998484993041657</v>
      </c>
      <c r="V23" s="39">
        <f t="shared" si="7"/>
        <v>327783</v>
      </c>
      <c r="W23" s="40">
        <f t="shared" si="8"/>
        <v>6.8532305008213115</v>
      </c>
      <c r="X23" s="73">
        <f t="shared" si="9"/>
        <v>89680</v>
      </c>
      <c r="Y23" s="74">
        <f t="shared" si="10"/>
        <v>5.486226622514209</v>
      </c>
      <c r="Z23" s="33"/>
      <c r="AA23" s="74"/>
      <c r="AB23" s="73">
        <f t="shared" si="14"/>
        <v>1133915</v>
      </c>
      <c r="AC23" s="75">
        <f t="shared" si="15"/>
        <v>12.646759388576896</v>
      </c>
      <c r="AD23" s="11"/>
      <c r="AE23" s="11"/>
    </row>
    <row r="24" spans="1:31" ht="15.75" customHeight="1" hidden="1">
      <c r="A24" s="51"/>
      <c r="B24" s="33">
        <f>+B21+B22</f>
        <v>777728</v>
      </c>
      <c r="C24" s="33">
        <f aca="true" t="shared" si="21" ref="C24:M24">+C21+C22</f>
        <v>796141</v>
      </c>
      <c r="D24" s="33">
        <f t="shared" si="21"/>
        <v>859702</v>
      </c>
      <c r="E24" s="33">
        <f t="shared" si="21"/>
        <v>849761</v>
      </c>
      <c r="F24" s="33">
        <f t="shared" si="21"/>
        <v>850417</v>
      </c>
      <c r="G24" s="34">
        <f t="shared" si="21"/>
        <v>800279</v>
      </c>
      <c r="H24" s="33">
        <f t="shared" si="21"/>
        <v>787105</v>
      </c>
      <c r="I24" s="33">
        <f t="shared" si="21"/>
        <v>811698</v>
      </c>
      <c r="J24" s="33">
        <f t="shared" si="21"/>
        <v>869818</v>
      </c>
      <c r="K24" s="33">
        <f t="shared" si="21"/>
        <v>935428</v>
      </c>
      <c r="L24" s="33">
        <f t="shared" si="21"/>
        <v>1038214</v>
      </c>
      <c r="M24" s="33">
        <f t="shared" si="21"/>
        <v>1188429</v>
      </c>
      <c r="N24" s="33">
        <v>1724319</v>
      </c>
      <c r="O24" s="34"/>
      <c r="P24" s="34"/>
      <c r="Q24" s="34"/>
      <c r="R24" s="35">
        <f t="shared" si="3"/>
        <v>0</v>
      </c>
      <c r="S24" s="36" t="e">
        <f t="shared" si="4"/>
        <v>#DIV/0!</v>
      </c>
      <c r="T24" s="37">
        <f t="shared" si="5"/>
        <v>-1038214</v>
      </c>
      <c r="U24" s="38">
        <f t="shared" si="6"/>
        <v>-100</v>
      </c>
      <c r="V24" s="39">
        <f t="shared" si="7"/>
        <v>-1038214</v>
      </c>
      <c r="W24" s="40">
        <f t="shared" si="8"/>
        <v>-100</v>
      </c>
      <c r="X24" s="73">
        <f t="shared" si="9"/>
        <v>535890</v>
      </c>
      <c r="Y24" s="74">
        <f t="shared" si="10"/>
        <v>45.09230252711774</v>
      </c>
      <c r="Z24" s="33"/>
      <c r="AA24" s="74"/>
      <c r="AB24" s="73">
        <f t="shared" si="14"/>
        <v>874558</v>
      </c>
      <c r="AC24" s="75">
        <f t="shared" si="15"/>
        <v>8.179945325080112</v>
      </c>
      <c r="AD24" s="11"/>
      <c r="AE24" s="11"/>
    </row>
    <row r="25" spans="1:31" ht="15.75" customHeight="1">
      <c r="A25" s="31" t="s">
        <v>42</v>
      </c>
      <c r="B25" s="32"/>
      <c r="C25" s="32"/>
      <c r="D25" s="32"/>
      <c r="E25" s="32"/>
      <c r="F25" s="32"/>
      <c r="G25" s="42"/>
      <c r="H25" s="32"/>
      <c r="I25" s="33"/>
      <c r="J25" s="33"/>
      <c r="K25" s="33"/>
      <c r="L25" s="33"/>
      <c r="M25" s="33"/>
      <c r="N25" s="33"/>
      <c r="O25" s="33"/>
      <c r="P25" s="33"/>
      <c r="Q25" s="52"/>
      <c r="R25" s="36"/>
      <c r="S25" s="36"/>
      <c r="T25" s="37"/>
      <c r="U25" s="38"/>
      <c r="V25" s="39"/>
      <c r="W25" s="40"/>
      <c r="X25" s="73"/>
      <c r="Y25" s="74"/>
      <c r="Z25" s="33"/>
      <c r="AA25" s="74"/>
      <c r="AB25" s="73"/>
      <c r="AC25" s="75"/>
      <c r="AD25" s="11"/>
      <c r="AE25" s="11"/>
    </row>
    <row r="26" spans="1:31" ht="15.75" customHeight="1">
      <c r="A26" s="53" t="s">
        <v>43</v>
      </c>
      <c r="B26" s="32">
        <v>3005525</v>
      </c>
      <c r="C26" s="32">
        <v>3280949</v>
      </c>
      <c r="D26" s="32">
        <v>3483818</v>
      </c>
      <c r="E26" s="32">
        <v>3645724</v>
      </c>
      <c r="F26" s="32">
        <v>3797987</v>
      </c>
      <c r="G26" s="42">
        <v>3881614</v>
      </c>
      <c r="H26" s="32">
        <v>4054225</v>
      </c>
      <c r="I26" s="33">
        <v>4149939</v>
      </c>
      <c r="J26" s="33">
        <v>4321843</v>
      </c>
      <c r="K26" s="33">
        <v>4495533</v>
      </c>
      <c r="L26" s="33">
        <v>4627044</v>
      </c>
      <c r="M26" s="33">
        <v>4758296</v>
      </c>
      <c r="N26" s="33">
        <v>4829437</v>
      </c>
      <c r="O26" s="34">
        <v>4978825</v>
      </c>
      <c r="P26" s="34">
        <v>5036732</v>
      </c>
      <c r="Q26" s="34">
        <v>5001040</v>
      </c>
      <c r="R26" s="35">
        <f t="shared" si="3"/>
        <v>-35692</v>
      </c>
      <c r="S26" s="36">
        <f t="shared" si="4"/>
        <v>-0.7086340905174211</v>
      </c>
      <c r="T26" s="37">
        <f t="shared" si="5"/>
        <v>373996</v>
      </c>
      <c r="U26" s="38">
        <f t="shared" si="6"/>
        <v>1.5666994695932885</v>
      </c>
      <c r="V26" s="39">
        <f t="shared" si="7"/>
        <v>351781</v>
      </c>
      <c r="W26" s="40">
        <f t="shared" si="8"/>
        <v>2.4725972946035455</v>
      </c>
      <c r="X26" s="73">
        <f t="shared" si="9"/>
        <v>71141</v>
      </c>
      <c r="Y26" s="74">
        <f aca="true" t="shared" si="22" ref="Y26:Y32">N26/M26*100-100</f>
        <v>1.4950940420688426</v>
      </c>
      <c r="Z26" s="73"/>
      <c r="AA26" s="74"/>
      <c r="AB26" s="73">
        <f t="shared" si="14"/>
        <v>1183713</v>
      </c>
      <c r="AC26" s="75">
        <f t="shared" si="15"/>
        <v>3.17348009296974</v>
      </c>
      <c r="AD26" s="11"/>
      <c r="AE26" s="11"/>
    </row>
    <row r="27" spans="1:31" ht="15.75" customHeight="1">
      <c r="A27" s="31" t="s">
        <v>44</v>
      </c>
      <c r="B27" s="32">
        <v>8831914</v>
      </c>
      <c r="C27" s="32">
        <v>8976384</v>
      </c>
      <c r="D27" s="32">
        <v>9113410</v>
      </c>
      <c r="E27" s="32">
        <v>9180153</v>
      </c>
      <c r="F27" s="32">
        <v>9209566</v>
      </c>
      <c r="G27" s="42">
        <v>9299314</v>
      </c>
      <c r="H27" s="32">
        <v>9529844</v>
      </c>
      <c r="I27" s="33">
        <v>9796069</v>
      </c>
      <c r="J27" s="33">
        <v>10253706</v>
      </c>
      <c r="K27" s="33">
        <v>10496221</v>
      </c>
      <c r="L27" s="33">
        <v>10670304</v>
      </c>
      <c r="M27" s="33">
        <v>10569906</v>
      </c>
      <c r="N27" s="33">
        <v>10176170</v>
      </c>
      <c r="O27" s="34">
        <v>9564740</v>
      </c>
      <c r="P27" s="34">
        <v>8876522</v>
      </c>
      <c r="Q27" s="34">
        <v>8485498</v>
      </c>
      <c r="R27" s="35">
        <f t="shared" si="3"/>
        <v>-391024</v>
      </c>
      <c r="S27" s="36">
        <f t="shared" si="4"/>
        <v>-4.405148773359656</v>
      </c>
      <c r="T27" s="37">
        <f t="shared" si="5"/>
        <v>-2184806</v>
      </c>
      <c r="U27" s="38">
        <f t="shared" si="6"/>
        <v>-4.478725477925352</v>
      </c>
      <c r="V27" s="39">
        <f t="shared" si="7"/>
        <v>-1105564</v>
      </c>
      <c r="W27" s="40">
        <f t="shared" si="8"/>
        <v>-3.5803704091143516</v>
      </c>
      <c r="X27" s="73">
        <f t="shared" si="9"/>
        <v>-393736</v>
      </c>
      <c r="Y27" s="74">
        <f t="shared" si="22"/>
        <v>-3.725066239945747</v>
      </c>
      <c r="Z27" s="73"/>
      <c r="AA27" s="74"/>
      <c r="AB27" s="73">
        <f t="shared" si="14"/>
        <v>996017</v>
      </c>
      <c r="AC27" s="75">
        <f t="shared" si="15"/>
        <v>1.1510726749355058</v>
      </c>
      <c r="AD27" s="11"/>
      <c r="AE27" s="11"/>
    </row>
    <row r="28" spans="1:31" ht="15" customHeight="1">
      <c r="A28" s="31" t="s">
        <v>45</v>
      </c>
      <c r="B28" s="32">
        <v>2000082</v>
      </c>
      <c r="C28" s="32">
        <v>2018878</v>
      </c>
      <c r="D28" s="32">
        <v>2027578</v>
      </c>
      <c r="E28" s="32">
        <v>2036463</v>
      </c>
      <c r="F28" s="32">
        <v>2130453</v>
      </c>
      <c r="G28" s="42">
        <v>2141789</v>
      </c>
      <c r="H28" s="32">
        <v>2209151</v>
      </c>
      <c r="I28" s="33">
        <v>2115525</v>
      </c>
      <c r="J28" s="33">
        <v>2125196</v>
      </c>
      <c r="K28" s="33">
        <v>2131994</v>
      </c>
      <c r="L28" s="33">
        <v>2139186</v>
      </c>
      <c r="M28" s="33">
        <v>2192932</v>
      </c>
      <c r="N28" s="33">
        <v>2226430</v>
      </c>
      <c r="O28" s="34">
        <v>2323511</v>
      </c>
      <c r="P28" s="34">
        <v>2494689</v>
      </c>
      <c r="Q28" s="34">
        <v>2772293</v>
      </c>
      <c r="R28" s="35">
        <f t="shared" si="3"/>
        <v>277604</v>
      </c>
      <c r="S28" s="36">
        <f t="shared" si="4"/>
        <v>11.127799898103532</v>
      </c>
      <c r="T28" s="37">
        <f t="shared" si="5"/>
        <v>633107</v>
      </c>
      <c r="U28" s="38">
        <f t="shared" si="6"/>
        <v>5.321762008985104</v>
      </c>
      <c r="V28" s="39">
        <f t="shared" si="7"/>
        <v>184325</v>
      </c>
      <c r="W28" s="40">
        <f t="shared" si="8"/>
        <v>2.7934388221780893</v>
      </c>
      <c r="X28" s="73">
        <f t="shared" si="9"/>
        <v>33498</v>
      </c>
      <c r="Y28" s="74">
        <f t="shared" si="22"/>
        <v>1.5275439457311109</v>
      </c>
      <c r="Z28" s="73"/>
      <c r="AA28" s="74"/>
      <c r="AB28" s="73">
        <f t="shared" si="14"/>
        <v>189967</v>
      </c>
      <c r="AC28" s="75">
        <f t="shared" si="15"/>
        <v>0.9958697299972386</v>
      </c>
      <c r="AD28" s="11"/>
      <c r="AE28" s="11"/>
    </row>
    <row r="29" spans="1:31" ht="15.75" customHeight="1" hidden="1">
      <c r="A29" s="54" t="s">
        <v>46</v>
      </c>
      <c r="B29" s="32">
        <v>1096412</v>
      </c>
      <c r="C29" s="32">
        <v>1095220</v>
      </c>
      <c r="D29" s="46">
        <v>1011085</v>
      </c>
      <c r="E29" s="32">
        <v>943262</v>
      </c>
      <c r="F29" s="32">
        <v>907101</v>
      </c>
      <c r="G29" s="42">
        <v>893262</v>
      </c>
      <c r="H29" s="32">
        <v>959033</v>
      </c>
      <c r="I29" s="33">
        <v>882939</v>
      </c>
      <c r="J29" s="33">
        <v>864849</v>
      </c>
      <c r="K29" s="33">
        <v>809067</v>
      </c>
      <c r="L29" s="33">
        <v>735436</v>
      </c>
      <c r="M29" s="33">
        <v>713752</v>
      </c>
      <c r="N29" s="33">
        <v>656559</v>
      </c>
      <c r="O29" s="34">
        <v>647795</v>
      </c>
      <c r="P29" s="34">
        <v>664829</v>
      </c>
      <c r="Q29" s="34"/>
      <c r="R29" s="35">
        <f t="shared" si="3"/>
        <v>-664829</v>
      </c>
      <c r="S29" s="36">
        <f t="shared" si="4"/>
        <v>-100</v>
      </c>
      <c r="T29" s="37">
        <f t="shared" si="5"/>
        <v>-735436</v>
      </c>
      <c r="U29" s="38">
        <f t="shared" si="6"/>
        <v>-100</v>
      </c>
      <c r="V29" s="39">
        <f t="shared" si="7"/>
        <v>-87641</v>
      </c>
      <c r="W29" s="40">
        <f t="shared" si="8"/>
        <v>-4.141439664968317</v>
      </c>
      <c r="X29" s="73">
        <f t="shared" si="9"/>
        <v>-57193</v>
      </c>
      <c r="Y29" s="74">
        <f t="shared" si="22"/>
        <v>-8.013007319068805</v>
      </c>
      <c r="Z29" s="73"/>
      <c r="AA29" s="74"/>
      <c r="AB29" s="73">
        <f t="shared" si="14"/>
        <v>-286703</v>
      </c>
      <c r="AC29" s="75">
        <f t="shared" si="15"/>
        <v>-3.945942864165545</v>
      </c>
      <c r="AD29" s="11"/>
      <c r="AE29" s="11"/>
    </row>
    <row r="30" spans="1:31" ht="15.75" customHeight="1">
      <c r="A30" s="31" t="s">
        <v>47</v>
      </c>
      <c r="B30" s="32">
        <v>29377</v>
      </c>
      <c r="C30" s="32">
        <v>33025</v>
      </c>
      <c r="D30" s="32">
        <v>30825</v>
      </c>
      <c r="E30" s="32">
        <v>31224</v>
      </c>
      <c r="F30" s="32">
        <v>29806</v>
      </c>
      <c r="G30" s="32">
        <v>27507</v>
      </c>
      <c r="H30" s="32">
        <v>29524</v>
      </c>
      <c r="I30" s="33">
        <v>27528</v>
      </c>
      <c r="J30" s="33">
        <v>27073</v>
      </c>
      <c r="K30" s="33">
        <v>26352</v>
      </c>
      <c r="L30" s="33">
        <v>25752</v>
      </c>
      <c r="M30" s="33">
        <v>25938</v>
      </c>
      <c r="N30" s="33">
        <v>26652</v>
      </c>
      <c r="O30" s="34">
        <v>25125</v>
      </c>
      <c r="P30" s="34">
        <v>26158</v>
      </c>
      <c r="Q30" s="34">
        <v>26064</v>
      </c>
      <c r="R30" s="35">
        <f t="shared" si="3"/>
        <v>-94</v>
      </c>
      <c r="S30" s="36">
        <f t="shared" si="4"/>
        <v>-0.35935469072558135</v>
      </c>
      <c r="T30" s="37">
        <f t="shared" si="5"/>
        <v>312</v>
      </c>
      <c r="U30" s="38">
        <f t="shared" si="6"/>
        <v>0.24114544630946</v>
      </c>
      <c r="V30" s="39">
        <f t="shared" si="7"/>
        <v>-627</v>
      </c>
      <c r="W30" s="40">
        <f t="shared" si="8"/>
        <v>-0.8182647591771257</v>
      </c>
      <c r="X30" s="73">
        <f t="shared" si="9"/>
        <v>714</v>
      </c>
      <c r="Y30" s="74">
        <f t="shared" si="22"/>
        <v>2.7527180198935923</v>
      </c>
      <c r="Z30" s="73"/>
      <c r="AA30" s="74"/>
      <c r="AB30" s="73">
        <f t="shared" si="14"/>
        <v>-4572</v>
      </c>
      <c r="AC30" s="75">
        <f t="shared" si="15"/>
        <v>-1.7437600320104707</v>
      </c>
      <c r="AD30" s="11"/>
      <c r="AE30" s="11"/>
    </row>
    <row r="31" spans="1:31" ht="15.75" customHeight="1" hidden="1">
      <c r="A31" s="41" t="s">
        <v>48</v>
      </c>
      <c r="B31" s="32">
        <v>4049</v>
      </c>
      <c r="C31" s="32">
        <v>100</v>
      </c>
      <c r="D31" s="32"/>
      <c r="E31" s="32">
        <v>5472</v>
      </c>
      <c r="F31" s="32">
        <v>5251</v>
      </c>
      <c r="G31" s="32">
        <v>4180</v>
      </c>
      <c r="H31" s="32"/>
      <c r="I31" s="33"/>
      <c r="J31" s="33"/>
      <c r="K31" s="33"/>
      <c r="L31" s="33"/>
      <c r="M31" s="33"/>
      <c r="N31" s="33"/>
      <c r="O31" s="34"/>
      <c r="P31" s="50"/>
      <c r="Q31" s="34"/>
      <c r="R31" s="35">
        <f t="shared" si="3"/>
        <v>0</v>
      </c>
      <c r="S31" s="36" t="e">
        <f t="shared" si="4"/>
        <v>#DIV/0!</v>
      </c>
      <c r="T31" s="37">
        <f t="shared" si="5"/>
        <v>0</v>
      </c>
      <c r="U31" s="38" t="e">
        <f t="shared" si="6"/>
        <v>#DIV/0!</v>
      </c>
      <c r="V31" s="39"/>
      <c r="W31" s="40" t="e">
        <f t="shared" si="8"/>
        <v>#DIV/0!</v>
      </c>
      <c r="X31" s="73">
        <f t="shared" si="9"/>
        <v>0</v>
      </c>
      <c r="Y31" s="74" t="e">
        <f t="shared" si="22"/>
        <v>#DIV/0!</v>
      </c>
      <c r="Z31" s="73"/>
      <c r="AA31" s="74"/>
      <c r="AB31" s="73">
        <f t="shared" si="14"/>
        <v>-5472</v>
      </c>
      <c r="AC31" s="75">
        <f t="shared" si="15"/>
        <v>-100</v>
      </c>
      <c r="AD31" s="11"/>
      <c r="AE31" s="11"/>
    </row>
    <row r="32" spans="1:29" ht="15.75" customHeight="1" thickBot="1">
      <c r="A32" s="55" t="s">
        <v>49</v>
      </c>
      <c r="B32" s="56">
        <v>200</v>
      </c>
      <c r="C32" s="56">
        <v>100</v>
      </c>
      <c r="D32" s="56">
        <v>110</v>
      </c>
      <c r="E32" s="56">
        <v>135</v>
      </c>
      <c r="F32" s="56">
        <v>226</v>
      </c>
      <c r="G32" s="56">
        <v>341</v>
      </c>
      <c r="H32" s="56">
        <v>357</v>
      </c>
      <c r="I32" s="57">
        <v>364</v>
      </c>
      <c r="J32" s="57">
        <v>339</v>
      </c>
      <c r="K32" s="57">
        <v>210</v>
      </c>
      <c r="L32" s="57">
        <v>224</v>
      </c>
      <c r="M32" s="57">
        <v>226</v>
      </c>
      <c r="N32" s="57">
        <v>249</v>
      </c>
      <c r="O32" s="58">
        <v>248</v>
      </c>
      <c r="P32" s="58">
        <v>235</v>
      </c>
      <c r="Q32" s="58">
        <v>208</v>
      </c>
      <c r="R32" s="59">
        <f t="shared" si="3"/>
        <v>-27</v>
      </c>
      <c r="S32" s="60">
        <f t="shared" si="4"/>
        <v>-11.489361702127667</v>
      </c>
      <c r="T32" s="61">
        <f t="shared" si="5"/>
        <v>-16</v>
      </c>
      <c r="U32" s="62">
        <f t="shared" si="6"/>
        <v>-1.4712295262298625</v>
      </c>
      <c r="V32" s="63">
        <f t="shared" si="7"/>
        <v>24</v>
      </c>
      <c r="W32" s="64">
        <f t="shared" si="8"/>
        <v>3.45096690682513</v>
      </c>
      <c r="X32" s="76">
        <f t="shared" si="9"/>
        <v>23</v>
      </c>
      <c r="Y32" s="77">
        <f t="shared" si="22"/>
        <v>10.17699115044249</v>
      </c>
      <c r="Z32" s="76"/>
      <c r="AA32" s="77"/>
      <c r="AB32" s="76">
        <f t="shared" si="14"/>
        <v>114</v>
      </c>
      <c r="AC32" s="78">
        <f t="shared" si="15"/>
        <v>7.038649217241158</v>
      </c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9"/>
      <c r="O33" s="65"/>
      <c r="P33" s="65"/>
      <c r="Q33" s="66"/>
      <c r="R33" s="65"/>
      <c r="S33" s="65"/>
      <c r="T33" s="67"/>
      <c r="U33" s="67"/>
      <c r="V33" s="68"/>
      <c r="W33" s="67"/>
    </row>
    <row r="34" spans="1:23" ht="14.25">
      <c r="A34" s="69"/>
      <c r="B34" s="10"/>
      <c r="C34" s="10"/>
      <c r="D34" s="10"/>
      <c r="E34" s="10"/>
      <c r="F34" s="10"/>
      <c r="G34" s="10"/>
      <c r="H34" s="10"/>
      <c r="I34" s="9"/>
      <c r="J34" s="9"/>
      <c r="K34" s="9"/>
      <c r="L34" s="9"/>
      <c r="M34" s="9"/>
      <c r="N34" s="9"/>
      <c r="O34" s="65"/>
      <c r="P34" s="65"/>
      <c r="Q34" s="66"/>
      <c r="R34" s="65"/>
      <c r="S34" s="65"/>
      <c r="T34" s="67"/>
      <c r="U34" s="67"/>
      <c r="V34" s="68"/>
      <c r="W34" s="67"/>
    </row>
    <row r="35" spans="1:23" ht="14.25">
      <c r="A35" s="69"/>
      <c r="B35" s="10"/>
      <c r="C35" s="10"/>
      <c r="D35" s="10"/>
      <c r="E35" s="10"/>
      <c r="F35" s="10"/>
      <c r="G35" s="10"/>
      <c r="H35" s="10"/>
      <c r="I35" s="9"/>
      <c r="J35" s="70"/>
      <c r="K35" s="9"/>
      <c r="L35" s="9"/>
      <c r="M35" s="9"/>
      <c r="N35" s="9"/>
      <c r="O35" s="65"/>
      <c r="P35" s="65"/>
      <c r="Q35" s="66"/>
      <c r="R35" s="65"/>
      <c r="S35" s="65"/>
      <c r="T35" s="67"/>
      <c r="U35" s="67"/>
      <c r="V35" s="68"/>
      <c r="W35" s="67"/>
    </row>
    <row r="36" spans="1:23" ht="14.25">
      <c r="A36" s="69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65"/>
      <c r="P36" s="65"/>
      <c r="Q36" s="66"/>
      <c r="R36" s="65"/>
      <c r="S36" s="65"/>
      <c r="T36" s="67"/>
      <c r="U36" s="67"/>
      <c r="V36" s="68"/>
      <c r="W36" s="67"/>
    </row>
    <row r="37" spans="1:23" ht="14.25">
      <c r="A37" s="69"/>
      <c r="B37" s="10"/>
      <c r="C37" s="10"/>
      <c r="D37" s="10"/>
      <c r="E37" s="10"/>
      <c r="F37" s="10"/>
      <c r="G37" s="10"/>
      <c r="H37" s="10"/>
      <c r="I37" s="9"/>
      <c r="J37" s="9"/>
      <c r="K37" s="9"/>
      <c r="L37" s="9"/>
      <c r="M37" s="9"/>
      <c r="N37" s="9"/>
      <c r="O37" s="65"/>
      <c r="P37" s="65"/>
      <c r="Q37" s="66"/>
      <c r="R37" s="65"/>
      <c r="S37" s="65"/>
      <c r="T37" s="67"/>
      <c r="U37" s="67"/>
      <c r="V37" s="68"/>
      <c r="W37" s="67"/>
    </row>
    <row r="38" spans="1:23" ht="14.25">
      <c r="A38" s="69"/>
      <c r="B38" s="10"/>
      <c r="C38" s="10"/>
      <c r="D38" s="10"/>
      <c r="E38" s="10"/>
      <c r="F38" s="10"/>
      <c r="G38" s="10"/>
      <c r="H38" s="10"/>
      <c r="I38" s="9"/>
      <c r="J38" s="9"/>
      <c r="K38" s="9"/>
      <c r="L38" s="9"/>
      <c r="M38" s="9"/>
      <c r="N38" s="9"/>
      <c r="O38" s="65"/>
      <c r="P38" s="65"/>
      <c r="Q38" s="66"/>
      <c r="R38" s="65"/>
      <c r="S38" s="65"/>
      <c r="T38" s="67"/>
      <c r="U38" s="67"/>
      <c r="V38" s="68"/>
      <c r="W38" s="67"/>
    </row>
    <row r="39" spans="1:23" ht="14.25">
      <c r="A39" s="69"/>
      <c r="B39" s="10"/>
      <c r="C39" s="10"/>
      <c r="D39" s="10"/>
      <c r="E39" s="10"/>
      <c r="F39" s="10"/>
      <c r="G39" s="10"/>
      <c r="H39" s="10"/>
      <c r="I39" s="9"/>
      <c r="J39" s="9"/>
      <c r="K39" s="9"/>
      <c r="L39" s="9"/>
      <c r="M39" s="9"/>
      <c r="N39" s="9"/>
      <c r="O39" s="65"/>
      <c r="P39" s="65"/>
      <c r="Q39" s="66"/>
      <c r="R39" s="65"/>
      <c r="S39" s="65"/>
      <c r="T39" s="67"/>
      <c r="U39" s="67"/>
      <c r="V39" s="68"/>
      <c r="W39" s="67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9"/>
      <c r="J40" s="9"/>
      <c r="K40" s="9"/>
      <c r="L40" s="9"/>
      <c r="M40" s="9"/>
      <c r="N40" s="9"/>
      <c r="O40" s="65"/>
      <c r="P40" s="65"/>
      <c r="Q40" s="66"/>
      <c r="R40" s="65"/>
      <c r="S40" s="65"/>
      <c r="T40" s="67"/>
      <c r="U40" s="67"/>
      <c r="V40" s="68"/>
      <c r="W40" s="67"/>
    </row>
    <row r="41" spans="1:23" ht="14.25">
      <c r="A41" s="10"/>
      <c r="B41" s="10"/>
      <c r="C41" s="10"/>
      <c r="D41" s="10"/>
      <c r="E41" s="10"/>
      <c r="F41" s="10"/>
      <c r="G41" s="10"/>
      <c r="H41" s="10"/>
      <c r="I41" s="9"/>
      <c r="J41" s="9"/>
      <c r="K41" s="9"/>
      <c r="L41" s="9"/>
      <c r="M41" s="9"/>
      <c r="N41" s="9"/>
      <c r="O41" s="65"/>
      <c r="P41" s="65"/>
      <c r="Q41" s="66"/>
      <c r="R41" s="65"/>
      <c r="S41" s="65"/>
      <c r="T41" s="67"/>
      <c r="U41" s="67"/>
      <c r="V41" s="68"/>
      <c r="W41" s="67"/>
    </row>
    <row r="42" spans="1:23" ht="14.25">
      <c r="A42" s="10"/>
      <c r="B42" s="10"/>
      <c r="C42" s="10"/>
      <c r="D42" s="10"/>
      <c r="E42" s="10"/>
      <c r="F42" s="10"/>
      <c r="G42" s="10"/>
      <c r="H42" s="10"/>
      <c r="I42" s="9"/>
      <c r="J42" s="9"/>
      <c r="K42" s="9"/>
      <c r="L42" s="9"/>
      <c r="M42" s="9"/>
      <c r="N42" s="9"/>
      <c r="O42" s="65"/>
      <c r="P42" s="65"/>
      <c r="Q42" s="66"/>
      <c r="R42" s="65"/>
      <c r="S42" s="65"/>
      <c r="T42" s="67"/>
      <c r="U42" s="67"/>
      <c r="V42" s="68"/>
      <c r="W42" s="67"/>
    </row>
  </sheetData>
  <mergeCells count="24">
    <mergeCell ref="V2:W2"/>
    <mergeCell ref="X2:Y2"/>
    <mergeCell ref="Z2:AA2"/>
    <mergeCell ref="AB2:AC2"/>
    <mergeCell ref="P2:P3"/>
    <mergeCell ref="Q2:Q3"/>
    <mergeCell ref="R2:S2"/>
    <mergeCell ref="T2:U2"/>
    <mergeCell ref="L2:L3"/>
    <mergeCell ref="M2:M3"/>
    <mergeCell ref="N2:N3"/>
    <mergeCell ref="O2:O3"/>
    <mergeCell ref="H2:H3"/>
    <mergeCell ref="I2:I3"/>
    <mergeCell ref="J2:J3"/>
    <mergeCell ref="K2:K3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Yang</dc:creator>
  <cp:keywords/>
  <dc:description/>
  <cp:lastModifiedBy>Alvin Yang</cp:lastModifiedBy>
  <dcterms:created xsi:type="dcterms:W3CDTF">2011-04-27T07:59:16Z</dcterms:created>
  <dcterms:modified xsi:type="dcterms:W3CDTF">2011-04-27T08:01:08Z</dcterms:modified>
  <cp:category/>
  <cp:version/>
  <cp:contentType/>
  <cp:contentStatus/>
</cp:coreProperties>
</file>